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/>
  <mc:AlternateContent xmlns:mc="http://schemas.openxmlformats.org/markup-compatibility/2006">
    <mc:Choice Requires="x15">
      <x15ac:absPath xmlns:x15ac="http://schemas.microsoft.com/office/spreadsheetml/2010/11/ac" url="F:\ПРОВЕРКИ 2023\ПГГ2022-2023\2023 год\Отчет крайний вариант 04.04.2024\приложения к отчету\"/>
    </mc:Choice>
  </mc:AlternateContent>
  <xr:revisionPtr revIDLastSave="0" documentId="13_ncr:1_{B6A8CE10-3329-4004-9C18-8DE4D6EDF4DC}" xr6:coauthVersionLast="36" xr6:coauthVersionMax="36" xr10:uidLastSave="{00000000-0000-0000-0000-000000000000}"/>
  <bookViews>
    <workbookView xWindow="0" yWindow="0" windowWidth="28800" windowHeight="12030" tabRatio="500" xr2:uid="{00000000-000D-0000-FFFF-FFFF00000000}"/>
  </bookViews>
  <sheets>
    <sheet name="основной" sheetId="4" r:id="rId1"/>
  </sheets>
  <definedNames>
    <definedName name="_xlnm._FilterDatabase" localSheetId="0" hidden="1">основной!$A$4:$N$165</definedName>
  </definedNames>
  <calcPr calcId="191029"/>
</workbook>
</file>

<file path=xl/calcChain.xml><?xml version="1.0" encoding="utf-8"?>
<calcChain xmlns="http://schemas.openxmlformats.org/spreadsheetml/2006/main">
  <c r="K6" i="4" l="1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5" i="4"/>
  <c r="I160" i="4" l="1"/>
  <c r="H160" i="4" l="1"/>
  <c r="L6" i="4" l="1"/>
  <c r="M6" i="4" s="1"/>
  <c r="N6" i="4" s="1"/>
  <c r="L7" i="4"/>
  <c r="M7" i="4" s="1"/>
  <c r="N7" i="4" s="1"/>
  <c r="L8" i="4"/>
  <c r="M8" i="4" s="1"/>
  <c r="N8" i="4" s="1"/>
  <c r="L9" i="4"/>
  <c r="M9" i="4" s="1"/>
  <c r="N9" i="4" s="1"/>
  <c r="L10" i="4"/>
  <c r="M10" i="4" s="1"/>
  <c r="N10" i="4" s="1"/>
  <c r="L11" i="4"/>
  <c r="M11" i="4" s="1"/>
  <c r="N11" i="4" s="1"/>
  <c r="L12" i="4"/>
  <c r="M12" i="4" s="1"/>
  <c r="N12" i="4" s="1"/>
  <c r="L13" i="4"/>
  <c r="M13" i="4" s="1"/>
  <c r="N13" i="4" s="1"/>
  <c r="L14" i="4"/>
  <c r="M14" i="4" s="1"/>
  <c r="N14" i="4" s="1"/>
  <c r="L15" i="4"/>
  <c r="M15" i="4" s="1"/>
  <c r="N15" i="4" s="1"/>
  <c r="L16" i="4"/>
  <c r="M16" i="4" s="1"/>
  <c r="N16" i="4" s="1"/>
  <c r="L17" i="4"/>
  <c r="M17" i="4" s="1"/>
  <c r="N17" i="4" s="1"/>
  <c r="L18" i="4"/>
  <c r="M18" i="4" s="1"/>
  <c r="N18" i="4" s="1"/>
  <c r="L19" i="4"/>
  <c r="M19" i="4" s="1"/>
  <c r="N19" i="4" s="1"/>
  <c r="L20" i="4"/>
  <c r="M20" i="4" s="1"/>
  <c r="N20" i="4" s="1"/>
  <c r="L21" i="4"/>
  <c r="M21" i="4" s="1"/>
  <c r="N21" i="4" s="1"/>
  <c r="L22" i="4"/>
  <c r="M22" i="4" s="1"/>
  <c r="N22" i="4" s="1"/>
  <c r="L23" i="4"/>
  <c r="M23" i="4" s="1"/>
  <c r="N23" i="4" s="1"/>
  <c r="L24" i="4"/>
  <c r="M24" i="4" s="1"/>
  <c r="N24" i="4" s="1"/>
  <c r="L25" i="4"/>
  <c r="M25" i="4" s="1"/>
  <c r="N25" i="4" s="1"/>
  <c r="L26" i="4"/>
  <c r="M26" i="4" s="1"/>
  <c r="N26" i="4" s="1"/>
  <c r="L27" i="4"/>
  <c r="M27" i="4" s="1"/>
  <c r="N27" i="4" s="1"/>
  <c r="L28" i="4"/>
  <c r="M28" i="4" s="1"/>
  <c r="N28" i="4" s="1"/>
  <c r="L29" i="4"/>
  <c r="M29" i="4" s="1"/>
  <c r="N29" i="4" s="1"/>
  <c r="L30" i="4"/>
  <c r="M30" i="4" s="1"/>
  <c r="N30" i="4" s="1"/>
  <c r="L31" i="4"/>
  <c r="M31" i="4" s="1"/>
  <c r="N31" i="4" s="1"/>
  <c r="L32" i="4"/>
  <c r="M32" i="4" s="1"/>
  <c r="N32" i="4" s="1"/>
  <c r="L33" i="4"/>
  <c r="M33" i="4" s="1"/>
  <c r="N33" i="4" s="1"/>
  <c r="L34" i="4"/>
  <c r="M34" i="4" s="1"/>
  <c r="N34" i="4" s="1"/>
  <c r="L35" i="4"/>
  <c r="M35" i="4" s="1"/>
  <c r="N35" i="4" s="1"/>
  <c r="L36" i="4"/>
  <c r="M36" i="4" s="1"/>
  <c r="N36" i="4" s="1"/>
  <c r="L37" i="4"/>
  <c r="M37" i="4" s="1"/>
  <c r="N37" i="4" s="1"/>
  <c r="L38" i="4"/>
  <c r="M38" i="4" s="1"/>
  <c r="N38" i="4" s="1"/>
  <c r="L39" i="4"/>
  <c r="M39" i="4" s="1"/>
  <c r="N39" i="4" s="1"/>
  <c r="L40" i="4"/>
  <c r="M40" i="4" s="1"/>
  <c r="N40" i="4" s="1"/>
  <c r="L41" i="4"/>
  <c r="M41" i="4" s="1"/>
  <c r="N41" i="4" s="1"/>
  <c r="L42" i="4"/>
  <c r="M42" i="4" s="1"/>
  <c r="N42" i="4" s="1"/>
  <c r="L43" i="4"/>
  <c r="M43" i="4" s="1"/>
  <c r="N43" i="4" s="1"/>
  <c r="L44" i="4"/>
  <c r="M44" i="4" s="1"/>
  <c r="N44" i="4" s="1"/>
  <c r="L45" i="4"/>
  <c r="M45" i="4" s="1"/>
  <c r="N45" i="4" s="1"/>
  <c r="L46" i="4"/>
  <c r="M46" i="4" s="1"/>
  <c r="N46" i="4" s="1"/>
  <c r="L47" i="4"/>
  <c r="M47" i="4" s="1"/>
  <c r="N47" i="4" s="1"/>
  <c r="L48" i="4"/>
  <c r="M48" i="4" s="1"/>
  <c r="N48" i="4" s="1"/>
  <c r="L49" i="4"/>
  <c r="M49" i="4" s="1"/>
  <c r="N49" i="4" s="1"/>
  <c r="L50" i="4"/>
  <c r="M50" i="4" s="1"/>
  <c r="N50" i="4" s="1"/>
  <c r="L51" i="4"/>
  <c r="M51" i="4" s="1"/>
  <c r="N51" i="4" s="1"/>
  <c r="L52" i="4"/>
  <c r="M52" i="4" s="1"/>
  <c r="N52" i="4" s="1"/>
  <c r="L53" i="4"/>
  <c r="M53" i="4" s="1"/>
  <c r="N53" i="4" s="1"/>
  <c r="L54" i="4"/>
  <c r="M54" i="4" s="1"/>
  <c r="N54" i="4" s="1"/>
  <c r="L55" i="4"/>
  <c r="M55" i="4" s="1"/>
  <c r="N55" i="4" s="1"/>
  <c r="L56" i="4"/>
  <c r="M56" i="4" s="1"/>
  <c r="N56" i="4" s="1"/>
  <c r="L57" i="4"/>
  <c r="M57" i="4" s="1"/>
  <c r="N57" i="4" s="1"/>
  <c r="L58" i="4"/>
  <c r="M58" i="4" s="1"/>
  <c r="N58" i="4" s="1"/>
  <c r="L59" i="4"/>
  <c r="M59" i="4" s="1"/>
  <c r="N59" i="4" s="1"/>
  <c r="L60" i="4"/>
  <c r="M60" i="4" s="1"/>
  <c r="N60" i="4" s="1"/>
  <c r="L61" i="4"/>
  <c r="M61" i="4" s="1"/>
  <c r="N61" i="4" s="1"/>
  <c r="L62" i="4"/>
  <c r="M62" i="4" s="1"/>
  <c r="N62" i="4" s="1"/>
  <c r="L63" i="4"/>
  <c r="M63" i="4" s="1"/>
  <c r="N63" i="4" s="1"/>
  <c r="L64" i="4"/>
  <c r="M64" i="4" s="1"/>
  <c r="N64" i="4" s="1"/>
  <c r="L65" i="4"/>
  <c r="M65" i="4" s="1"/>
  <c r="N65" i="4" s="1"/>
  <c r="L66" i="4"/>
  <c r="M66" i="4" s="1"/>
  <c r="N66" i="4" s="1"/>
  <c r="L67" i="4"/>
  <c r="M67" i="4" s="1"/>
  <c r="N67" i="4" s="1"/>
  <c r="L68" i="4"/>
  <c r="M68" i="4" s="1"/>
  <c r="N68" i="4" s="1"/>
  <c r="L69" i="4"/>
  <c r="M69" i="4" s="1"/>
  <c r="N69" i="4" s="1"/>
  <c r="L70" i="4"/>
  <c r="M70" i="4" s="1"/>
  <c r="N70" i="4" s="1"/>
  <c r="L71" i="4"/>
  <c r="M71" i="4" s="1"/>
  <c r="N71" i="4" s="1"/>
  <c r="L72" i="4"/>
  <c r="M72" i="4" s="1"/>
  <c r="N72" i="4" s="1"/>
  <c r="L73" i="4"/>
  <c r="M73" i="4" s="1"/>
  <c r="N73" i="4" s="1"/>
  <c r="L74" i="4"/>
  <c r="M74" i="4" s="1"/>
  <c r="N74" i="4" s="1"/>
  <c r="L75" i="4"/>
  <c r="M75" i="4" s="1"/>
  <c r="N75" i="4" s="1"/>
  <c r="L76" i="4"/>
  <c r="M76" i="4" s="1"/>
  <c r="N76" i="4" s="1"/>
  <c r="L77" i="4"/>
  <c r="M77" i="4" s="1"/>
  <c r="N77" i="4" s="1"/>
  <c r="L78" i="4"/>
  <c r="M78" i="4" s="1"/>
  <c r="N78" i="4" s="1"/>
  <c r="L79" i="4"/>
  <c r="M79" i="4" s="1"/>
  <c r="N79" i="4" s="1"/>
  <c r="L80" i="4"/>
  <c r="M80" i="4" s="1"/>
  <c r="N80" i="4" s="1"/>
  <c r="L81" i="4"/>
  <c r="M81" i="4" s="1"/>
  <c r="N81" i="4" s="1"/>
  <c r="L82" i="4"/>
  <c r="M82" i="4" s="1"/>
  <c r="N82" i="4" s="1"/>
  <c r="L83" i="4"/>
  <c r="M83" i="4" s="1"/>
  <c r="N83" i="4" s="1"/>
  <c r="L84" i="4"/>
  <c r="M84" i="4" s="1"/>
  <c r="N84" i="4" s="1"/>
  <c r="L85" i="4"/>
  <c r="M85" i="4" s="1"/>
  <c r="N85" i="4" s="1"/>
  <c r="L86" i="4"/>
  <c r="M86" i="4" s="1"/>
  <c r="N86" i="4" s="1"/>
  <c r="L87" i="4"/>
  <c r="M87" i="4" s="1"/>
  <c r="N87" i="4" s="1"/>
  <c r="L88" i="4"/>
  <c r="M88" i="4" s="1"/>
  <c r="N88" i="4" s="1"/>
  <c r="L89" i="4"/>
  <c r="M89" i="4" s="1"/>
  <c r="N89" i="4" s="1"/>
  <c r="L90" i="4"/>
  <c r="M90" i="4" s="1"/>
  <c r="N90" i="4" s="1"/>
  <c r="L91" i="4"/>
  <c r="M91" i="4" s="1"/>
  <c r="N91" i="4" s="1"/>
  <c r="L92" i="4"/>
  <c r="M92" i="4" s="1"/>
  <c r="N92" i="4" s="1"/>
  <c r="L93" i="4"/>
  <c r="M93" i="4" s="1"/>
  <c r="N93" i="4" s="1"/>
  <c r="L94" i="4"/>
  <c r="M94" i="4" s="1"/>
  <c r="N94" i="4" s="1"/>
  <c r="L95" i="4"/>
  <c r="M95" i="4" s="1"/>
  <c r="N95" i="4" s="1"/>
  <c r="L96" i="4"/>
  <c r="M96" i="4" s="1"/>
  <c r="N96" i="4" s="1"/>
  <c r="L97" i="4"/>
  <c r="M97" i="4" s="1"/>
  <c r="N97" i="4" s="1"/>
  <c r="L98" i="4"/>
  <c r="M98" i="4" s="1"/>
  <c r="N98" i="4" s="1"/>
  <c r="L99" i="4"/>
  <c r="M99" i="4" s="1"/>
  <c r="N99" i="4" s="1"/>
  <c r="L100" i="4"/>
  <c r="M100" i="4" s="1"/>
  <c r="N100" i="4" s="1"/>
  <c r="L101" i="4"/>
  <c r="M101" i="4" s="1"/>
  <c r="N101" i="4" s="1"/>
  <c r="L102" i="4"/>
  <c r="M102" i="4" s="1"/>
  <c r="N102" i="4" s="1"/>
  <c r="L103" i="4"/>
  <c r="M103" i="4" s="1"/>
  <c r="N103" i="4" s="1"/>
  <c r="L104" i="4"/>
  <c r="M104" i="4" s="1"/>
  <c r="N104" i="4" s="1"/>
  <c r="L105" i="4"/>
  <c r="M105" i="4" s="1"/>
  <c r="N105" i="4" s="1"/>
  <c r="L106" i="4"/>
  <c r="M106" i="4" s="1"/>
  <c r="N106" i="4" s="1"/>
  <c r="L107" i="4"/>
  <c r="M107" i="4" s="1"/>
  <c r="N107" i="4" s="1"/>
  <c r="L108" i="4"/>
  <c r="M108" i="4" s="1"/>
  <c r="N108" i="4" s="1"/>
  <c r="L109" i="4"/>
  <c r="M109" i="4" s="1"/>
  <c r="N109" i="4" s="1"/>
  <c r="L110" i="4"/>
  <c r="M110" i="4" s="1"/>
  <c r="N110" i="4" s="1"/>
  <c r="L111" i="4"/>
  <c r="M111" i="4" s="1"/>
  <c r="N111" i="4" s="1"/>
  <c r="L112" i="4"/>
  <c r="M112" i="4" s="1"/>
  <c r="N112" i="4" s="1"/>
  <c r="L113" i="4"/>
  <c r="M113" i="4" s="1"/>
  <c r="N113" i="4" s="1"/>
  <c r="L114" i="4"/>
  <c r="M114" i="4" s="1"/>
  <c r="N114" i="4" s="1"/>
  <c r="L115" i="4"/>
  <c r="M115" i="4" s="1"/>
  <c r="N115" i="4" s="1"/>
  <c r="L116" i="4"/>
  <c r="M116" i="4" s="1"/>
  <c r="N116" i="4" s="1"/>
  <c r="L117" i="4"/>
  <c r="M117" i="4" s="1"/>
  <c r="N117" i="4" s="1"/>
  <c r="L118" i="4"/>
  <c r="M118" i="4" s="1"/>
  <c r="N118" i="4" s="1"/>
  <c r="L119" i="4"/>
  <c r="M119" i="4" s="1"/>
  <c r="N119" i="4" s="1"/>
  <c r="L120" i="4"/>
  <c r="M120" i="4" s="1"/>
  <c r="N120" i="4" s="1"/>
  <c r="L121" i="4"/>
  <c r="M121" i="4" s="1"/>
  <c r="N121" i="4" s="1"/>
  <c r="L122" i="4"/>
  <c r="M122" i="4" s="1"/>
  <c r="N122" i="4" s="1"/>
  <c r="L123" i="4"/>
  <c r="M123" i="4" s="1"/>
  <c r="N123" i="4" s="1"/>
  <c r="L124" i="4"/>
  <c r="M124" i="4" s="1"/>
  <c r="N124" i="4" s="1"/>
  <c r="L125" i="4"/>
  <c r="M125" i="4" s="1"/>
  <c r="N125" i="4" s="1"/>
  <c r="L126" i="4"/>
  <c r="M126" i="4" s="1"/>
  <c r="N126" i="4" s="1"/>
  <c r="L127" i="4"/>
  <c r="M127" i="4" s="1"/>
  <c r="N127" i="4" s="1"/>
  <c r="L128" i="4"/>
  <c r="M128" i="4" s="1"/>
  <c r="N128" i="4" s="1"/>
  <c r="L129" i="4"/>
  <c r="M129" i="4" s="1"/>
  <c r="N129" i="4" s="1"/>
  <c r="L130" i="4"/>
  <c r="M130" i="4" s="1"/>
  <c r="N130" i="4" s="1"/>
  <c r="L131" i="4"/>
  <c r="M131" i="4" s="1"/>
  <c r="N131" i="4" s="1"/>
  <c r="L132" i="4"/>
  <c r="M132" i="4" s="1"/>
  <c r="N132" i="4" s="1"/>
  <c r="L133" i="4"/>
  <c r="M133" i="4" s="1"/>
  <c r="N133" i="4" s="1"/>
  <c r="L134" i="4"/>
  <c r="M134" i="4" s="1"/>
  <c r="N134" i="4" s="1"/>
  <c r="L135" i="4"/>
  <c r="M135" i="4" s="1"/>
  <c r="N135" i="4" s="1"/>
  <c r="L136" i="4"/>
  <c r="M136" i="4" s="1"/>
  <c r="N136" i="4" s="1"/>
  <c r="L137" i="4"/>
  <c r="M137" i="4" s="1"/>
  <c r="N137" i="4" s="1"/>
  <c r="L138" i="4"/>
  <c r="M138" i="4" s="1"/>
  <c r="N138" i="4" s="1"/>
  <c r="L139" i="4"/>
  <c r="M139" i="4" s="1"/>
  <c r="N139" i="4" s="1"/>
  <c r="L140" i="4"/>
  <c r="M140" i="4" s="1"/>
  <c r="N140" i="4" s="1"/>
  <c r="L141" i="4"/>
  <c r="M141" i="4" s="1"/>
  <c r="N141" i="4" s="1"/>
  <c r="L142" i="4"/>
  <c r="M142" i="4" s="1"/>
  <c r="N142" i="4" s="1"/>
  <c r="L143" i="4"/>
  <c r="M143" i="4" s="1"/>
  <c r="N143" i="4" s="1"/>
  <c r="L144" i="4"/>
  <c r="M144" i="4" s="1"/>
  <c r="N144" i="4" s="1"/>
  <c r="L145" i="4"/>
  <c r="M145" i="4" s="1"/>
  <c r="N145" i="4" s="1"/>
  <c r="L146" i="4"/>
  <c r="M146" i="4" s="1"/>
  <c r="N146" i="4" s="1"/>
  <c r="L147" i="4"/>
  <c r="M147" i="4" s="1"/>
  <c r="N147" i="4" s="1"/>
  <c r="L148" i="4"/>
  <c r="M148" i="4" s="1"/>
  <c r="N148" i="4" s="1"/>
  <c r="L149" i="4"/>
  <c r="M149" i="4" s="1"/>
  <c r="N149" i="4" s="1"/>
  <c r="L150" i="4"/>
  <c r="M150" i="4" s="1"/>
  <c r="N150" i="4" s="1"/>
  <c r="L151" i="4"/>
  <c r="M151" i="4" s="1"/>
  <c r="N151" i="4" s="1"/>
  <c r="L152" i="4"/>
  <c r="M152" i="4" s="1"/>
  <c r="N152" i="4" s="1"/>
  <c r="L153" i="4"/>
  <c r="M153" i="4" s="1"/>
  <c r="N153" i="4" s="1"/>
  <c r="L154" i="4"/>
  <c r="M154" i="4" s="1"/>
  <c r="N154" i="4" s="1"/>
  <c r="L155" i="4"/>
  <c r="M155" i="4" s="1"/>
  <c r="N155" i="4" s="1"/>
  <c r="L156" i="4"/>
  <c r="M156" i="4" s="1"/>
  <c r="N156" i="4" s="1"/>
  <c r="L157" i="4"/>
  <c r="M157" i="4" s="1"/>
  <c r="N157" i="4" s="1"/>
  <c r="L158" i="4"/>
  <c r="M158" i="4" s="1"/>
  <c r="N158" i="4" s="1"/>
  <c r="L159" i="4"/>
  <c r="M159" i="4" s="1"/>
  <c r="N159" i="4" s="1"/>
  <c r="L5" i="4"/>
  <c r="M5" i="4" s="1"/>
  <c r="N5" i="4" l="1"/>
  <c r="M160" i="4"/>
  <c r="L160" i="4"/>
  <c r="N160" i="4" l="1"/>
  <c r="N161" i="4" s="1"/>
</calcChain>
</file>

<file path=xl/sharedStrings.xml><?xml version="1.0" encoding="utf-8"?>
<sst xmlns="http://schemas.openxmlformats.org/spreadsheetml/2006/main" count="176" uniqueCount="176">
  <si>
    <t>Стандарт медицинской помощи взрослым при повреждениях хряща коленного сустава (диагностика, лечение и диспансерное наблюдение)</t>
  </si>
  <si>
    <t>Стандарт специализированной медицинской помощи детям при злокачественных новообразованиях сетчатки (ретинобластоме)</t>
  </si>
  <si>
    <t>Стандарт специализированной медицинской помощи при доброкачественных новообразованиях яичников</t>
  </si>
  <si>
    <t>Стандарт специализированной медицинской помощи после трансплантации аллогенного костного мозга (обследование и коррекция лечения)</t>
  </si>
  <si>
    <t>Стандарт специализированной медицинской помощи детям при болезни Виллебранда (оперативное лечение)</t>
  </si>
  <si>
    <t>Стандарт специализированной медицинской помощи при несахарном диабете</t>
  </si>
  <si>
    <t>Стандарт специализированной медицинской помощи детям при пропионовой ацидемии</t>
  </si>
  <si>
    <t>Стандарт специализированной медицинской помощи детям при мукополисахаридозах III, IV и VII типов</t>
  </si>
  <si>
    <t>Стандарт специализированной медицинской помощи детям при серозном менингите средней степени тяжести</t>
  </si>
  <si>
    <t>Стандарт специализированной медицинской помощи при вирусном энцефалите, миелите</t>
  </si>
  <si>
    <t>Стандарт медицинской помощи взрослым при дистонии (диагностика и лечение)</t>
  </si>
  <si>
    <t>Стандарт специализированной медицинской помощи при первом клиническом проявлении рассеянного склероза (клинически изолированном синдроме)</t>
  </si>
  <si>
    <t>Стандарт специализированной медицинской помощи при эпилепсии</t>
  </si>
  <si>
    <t>Стандарт специализированной медицинской помощи детям при мигрени</t>
  </si>
  <si>
    <t>СТАНДАРТ СПЕЦИАЛИЗИРОВАННОЙ МЕДИЦИНСКОЙ ПОМОЩИ ПРИ ПОРАЖЕНИИ ОТДЕЛЬНЫХ НЕРВОВ, НЕРВНЫХ КОРЕШКОВ И СПЛЕТЕНИЙ</t>
  </si>
  <si>
    <t>Стандарт специализированной медицинской помощи детям при наследственной и идиопатической невропатии</t>
  </si>
  <si>
    <t>Стандарт специализированной медицинской помощи детям при митохондриальной миопатии, синдроме Кернса-Сейра</t>
  </si>
  <si>
    <t>Стандарт специализированной медицинской помощи детям при гидроцефалии</t>
  </si>
  <si>
    <t>Стандарт специализированной медицинской помощи при экзофтальме, связанном с нарушением функции щитовидной железы</t>
  </si>
  <si>
    <t>Стандарт специализированной медицинской помощи при окклюзии центральной артерии сетчатки и ее ветвей</t>
  </si>
  <si>
    <t>Стандарт специализированной медицинской помощи детям при ретинопатии недоношенных</t>
  </si>
  <si>
    <t>Стандарт специализированной медицинской помощи при отосклерозе</t>
  </si>
  <si>
    <t>Стандарт специализированной медицинской помощи при тромбоэмболии легочных артерий</t>
  </si>
  <si>
    <t>Стандарт специализированной медицинской помощи при желудочковой тахикардии</t>
  </si>
  <si>
    <t>Стандарт специализированной медицинской помощи при фибрилляции и трепетании предсердий</t>
  </si>
  <si>
    <t>Стандарт специализированной медицинской помощи при остром тромбозе в системе верхней и нижней полых вен</t>
  </si>
  <si>
    <t>Стандарт специализированной медицинской помощи при посттромбофлебитической болезни</t>
  </si>
  <si>
    <t>Стандарт специализированной медицинской помощи при остром тонзиллите</t>
  </si>
  <si>
    <t>Стандарт специализированной медицинской помощи при гриппе тяжелой степени тяжести</t>
  </si>
  <si>
    <t>Стандарт специализированной медицинской помощи детям при гриппе тяжелой степени тяжести</t>
  </si>
  <si>
    <t>Стандарт специализированной медицинской помощи при пневмонии средней степени тяжести</t>
  </si>
  <si>
    <t>Стандарт специализированной медицинской помощи при плеврите</t>
  </si>
  <si>
    <t>Стандарт специализированной медицинской помощи при гастроэзофагеальной рефлюксной болезни</t>
  </si>
  <si>
    <t>СТАНДАРТ СПЕЦИАЛИЗИРОВАННОЙ МЕДИЦИНСКОЙ ПОМОЩИ ДЕТЯМ ПРИ ЯЗВЕННОЙ БОЛЕЗНИ ЖЕЛУДКА И ДВЕНАДЦАТИПЕРСТНОЙ КИШКИ</t>
  </si>
  <si>
    <t>Стандарт специализированной медицинской помощи детям при гастрите и дуодените</t>
  </si>
  <si>
    <t>Стандарт специализированной медицинской помощи детям при язвенном (хроническом) илеоколите (неспецифическом язвенном колите)</t>
  </si>
  <si>
    <t>Стандарт специализированной медицинской помощи взрослым при острой неопухолевой кишечной непроходимости (диагностика и лечение)</t>
  </si>
  <si>
    <t>Стандарт специализированной медицинской помощи детям при хроническом активном гепатите, не классифицированном в других рубриках (аутоиммунном гепатите)</t>
  </si>
  <si>
    <t>Стандарт специализированной медицинской помощи при других заболеваниях печени</t>
  </si>
  <si>
    <t>Стандарт специализированной медицинской помощи взрослым при остром панкреатите (диагностика и лечение)</t>
  </si>
  <si>
    <t>Стандарт специализированной медицинской помощи при абсцессе, фурункуле, карбункуле кожи</t>
  </si>
  <si>
    <t>Стандарт специализированной медицинской помощи при буллезном пемфигоиде</t>
  </si>
  <si>
    <t>Стандарт специализированной медицинской помощи при герпетиформном дерматите</t>
  </si>
  <si>
    <t>Стандарт специализированной медицинской помощи при эксфолиативном дерматите</t>
  </si>
  <si>
    <t>Стандарт специализированной медицинской помощи при гнездной алопеции</t>
  </si>
  <si>
    <t>Стандарт специализированной медицинской помощи при тяжелых формах локализованной склеродермии</t>
  </si>
  <si>
    <t>Стандарт специализированной медицинской помощи при анкилозирующем спондилите, псориатическом артрите, других спондилоартритах</t>
  </si>
  <si>
    <t>Стандарт специализированной медицинской помощи при дерматополимиозите</t>
  </si>
  <si>
    <t>Стандарт специализированной медицинской помощи детям при других спондилезах с радикулопатией, поражении межпозвоночного диска поясничного и других отделов позвоночника с радикулопатией, радикулопатии</t>
  </si>
  <si>
    <t>Стандарт специализированной медицинской помощи при остром нефритическом синдроме, рецидивирующей и устойчивой гематурии, хроническом нефритическом синдроме, других уточненных синдромах врожденных аномалий, не классифицированных в других рубриках</t>
  </si>
  <si>
    <t>СТАНДАРТ СПЕЦИАЛИЗИРОВАННОЙ МЕДИЦИНСКОЙ ПОМОЩИ ПРИ НЕФРОТИЧЕСКОМ СИНДРОМЕ (СТЕРОИДОРЕЗИСТЕНТНОМ)</t>
  </si>
  <si>
    <t>Стандарт специализированной медицинской помощи при нарушениях, развивающихся в результате дисфункции почечных канальцев (тубулопатии)</t>
  </si>
  <si>
    <t>Стандарт специализированной медицинской помощи при острых простатите, орхите и эпидидимите</t>
  </si>
  <si>
    <t>СТАНДАРТ СПЕЦИАЛИЗИРОВАННОЙ МЕДИЦИНСКОЙ ПОМОЩИ ПРИ ФИМОЗЕ, БАЛАНОПОСТИТЕ, БАЛАНИТЕ, ЯЗВЕ И ЛЕЙКОПЛАКИИ ПОЛОВОГО ЧЛЕНА И ДРУГИХ ВОСПАЛИТЕЛЬНЫХ ЗАБОЛЕВАНИЯХ ПОЛОВОГО ЧЛЕНА</t>
  </si>
  <si>
    <t>Стандарт специализированной медицинской помощи при доброкачественных заболеваниях шейки матки</t>
  </si>
  <si>
    <t>Стандарт специализированной медицинской помощи женщинам при аномальных кровотечениях (маточных и влагалищных) различного генеза</t>
  </si>
  <si>
    <t>Стандарт специализированной медицинской помощи при внематочной (эктопической) беременности</t>
  </si>
  <si>
    <t>Стандарт специализированной медицинской помощи при рвоте беременных</t>
  </si>
  <si>
    <t>СТАНДАРТ СПЕЦИАЛИЗИРОВАННОЙ МЕДИЦИНСКОЙ ПОМОЩИ ПРИ ГИПОКСИИ ПЛОДА, НЕДОСТАТОЧНОМ РОСТЕ ПЛОДА, ДРУГИХ ПЛАЦЕНТАРНЫХ НАРУШЕНИЯХ</t>
  </si>
  <si>
    <t>Стандарт специализированной медицинской помощи при преждевременных родах</t>
  </si>
  <si>
    <t>Стандарт специализированной медицинской помощи при кровотечении в связи с предлежанием плаценты, требующим медицинской помощи матери</t>
  </si>
  <si>
    <t>Стандарт специализированной медицинской помощи при преждевременной отслойке нормально расположенной плаценты</t>
  </si>
  <si>
    <t>Стандарт специализированной медицинской помощи при нарушениях родовой деятельности</t>
  </si>
  <si>
    <t>Стандарт специализированной медицинской помощи при разрыве матки</t>
  </si>
  <si>
    <t>Стандарт специализированной медицинской помощи при кровотечении в последовом и послеродовом периоде</t>
  </si>
  <si>
    <t>Стандарт специализированной медицинской помощи при самопроизвольных родах в тазовом предлежании</t>
  </si>
  <si>
    <t>Стандарт специализированной медицинской помощи при родоразрешении посредством кесарева сечения</t>
  </si>
  <si>
    <t>Стандарт медицинской помощи взрослым при злокачественных новообразованиях губы (диагностика и лечение)</t>
  </si>
  <si>
    <t>Стандарт медицинской помощи взрослым при стадиях IIIC - IV нерезектабельной меланомы кожи, стадии IVC меланомы слизистой оболочки и прогрессировании стадий 0 - IV меланомы кожи и стадий III - IVB меланомы слизистой оболочки (диагностика и лечение)</t>
  </si>
  <si>
    <t>Стандарт медицинской помощи взрослым при нейроэндокринных опухолях (диагностика и лечение)</t>
  </si>
  <si>
    <t>Стандарт медицинской помощи взрослым при гепатоцеллюлярном раке печени (диагностика и лечение)</t>
  </si>
  <si>
    <t>Стандарт медицинской помощи взрослым при резектабельном раке трахеи (диагностика и лечение)</t>
  </si>
  <si>
    <t>Стандарт медицинской помощи детям при экстракраниальных герминогенно-клеточных опухолях (диагностика и лечение)</t>
  </si>
  <si>
    <t>Стандарт медицинской помощи взрослым при саркомах костей (диагностика и лечение)</t>
  </si>
  <si>
    <t>Стандарт медицинской помощи взрослым при карциноме Меркеля (диагностика и лечение 0 - II стадии)</t>
  </si>
  <si>
    <t>Стандарт медицинской помощи взрослым при плоскоклеточном раке кожи (диагностика и лечение)</t>
  </si>
  <si>
    <t>Стандарт медицинской помощи взрослым при забрюшинных неорганных саркомах (диагностика и лечение)</t>
  </si>
  <si>
    <t>Стандарт медицинской помощи взрослым при рецидивах рака яичников, рака маточной трубы и первичного рака брюшины (диагностика и лечение)</t>
  </si>
  <si>
    <t>Стандарт медицинской помощи взрослым при нелюминальном HER2 положительном раке молочной железы (диагностика и лечение)</t>
  </si>
  <si>
    <t>Стандарт медицинской помощи взрослым при стадии IV рака вульвы (диагностика и лечение)</t>
  </si>
  <si>
    <t>Стандарт медицинской помощи взрослым при стадии IV злокачественных новообразований влагалища (диагностика и лечение)</t>
  </si>
  <si>
    <t>Стандарт медицинской помощи взрослым при стадии IV рака шейки матки (диагностика и лечение)</t>
  </si>
  <si>
    <t>Стандарт медицинской помощи взрослым при пограничных опухолях яичников (диагностика и лечение)</t>
  </si>
  <si>
    <t>Стандарт специализированной медицинской помощи детям при преждевременном половом созревании</t>
  </si>
  <si>
    <t>Стандарт медицинской помощи взрослым при стадиях T1G1-2N1M0 потенциально операбельного рака полового члена (диагностика и лечение)</t>
  </si>
  <si>
    <t>Стандарт медицинской помощи взрослым при раке предстательной железы (диагностика и лечение)</t>
  </si>
  <si>
    <t>Стандарт медицинской помощи взрослым при раке паренхимы почки (диагностика и лечение)</t>
  </si>
  <si>
    <t>Стандарт медицинской помощи взрослым при мышечно-инвазивном раке мочевого пузыря (диагностика и лечение)</t>
  </si>
  <si>
    <t>Стандарт медицинской помощи женщинам при стадиях T1NxM0 рака уретры размером более 4 см и стадиях T2-4NxM0 рака уретры (диагностика и лечение)</t>
  </si>
  <si>
    <t>Стандарт медицинской помощи взрослым при первичных опухолях центральной нервной системы (диагностика и лечение, в том числе рецидива)</t>
  </si>
  <si>
    <t>Стандарт медицинской помощи взрослым при медуллярном раке щитовидной железы (диагностика и лечение)</t>
  </si>
  <si>
    <t>Стандарт медицинской помощи взрослым при первичном гиперпаратиреозе (диагностика, лечение и диспансерное наблюдение)</t>
  </si>
  <si>
    <t>Стандарт медицинской помощи взрослым при вторичном злокачественном новообразовании головного мозга и мозговых оболочек (диагностика и лечение)</t>
  </si>
  <si>
    <t>Стандарт медицинской помощи взрослым при солитарной (экстрамедуллярной) плазмоцитоме (диагностика и противоопухолевое лечение, в том числе рецидива)</t>
  </si>
  <si>
    <t>Стандарт медицинской помощи взрослым при кистах челюстно-лицевой области и шеи (диагностика и лечение)</t>
  </si>
  <si>
    <t>Стандарт специализированной медицинской помощи детям при нарушениях формирования пола</t>
  </si>
  <si>
    <t>Стандарт специализированной медицинской помощи детям при остром лимфобластном лейкозе стандартного риска (поддерживающая терапия в условиях дневного стационара)</t>
  </si>
  <si>
    <t>Стандарт медицинской помощи взрослым при железодефицитной анемии (диагностика, лечение и диспансерное наблюдение)</t>
  </si>
  <si>
    <t>СТАНДАРТ СПЕЦИАЛИЗИРОВАННОЙ МЕДИЦИНСКОЙ ПОМОЩИ ДЕТЯМ ПРИ B12-ДЕФИЦИТНОЙ АНЕМИИ (В ДНЕВНОМ СТАЦИОНАРЕ)</t>
  </si>
  <si>
    <t>Стандарт медицинской помощи взрослым при серповидно-клеточных нарушениях (диагностика, лечение и диспансерное наблюдение)</t>
  </si>
  <si>
    <t>Стандарт медицинской помощи взрослым при пароксизмальной ночной гемоглобинурии (диагностика, лечение и диспансерное наблюдение)</t>
  </si>
  <si>
    <t>Стандарт медицинской помощи взрослым при анемии, обусловленной хронической болезнью почек (диагностика и лечение)</t>
  </si>
  <si>
    <t>Стандарт специализированной медицинской помощи детям при врожденном гипотиреозе и дисгормональном зобе</t>
  </si>
  <si>
    <t>Стандарт специализированной медицинской помощи при тиреотоксикозе</t>
  </si>
  <si>
    <t>Стандарт медицинской помощи взрослым при диабетической нефропатии при сахарном диабете 1 типа</t>
  </si>
  <si>
    <t>Стандарт медицинской помощи взрослым при диабетической нейропатии, диабетической остеоартропатии при сахарном диабете 2 типа</t>
  </si>
  <si>
    <t>Стандарт медицинской помощи взрослым при нарушениях периферического кровоснабжения без критической ишемии конечности при сахарном диабете 2 типа</t>
  </si>
  <si>
    <t>Стандарт медицинской помощи взрослым при диабетической нефропатии при сахарном диабете 2 типа</t>
  </si>
  <si>
    <t>Стандарт специализированной медицинской помощи детям при гипопаратиреозе</t>
  </si>
  <si>
    <t>Стандарт специализированной медицинской помощи при синдроме неадекватной секреции антидиуретического гормона</t>
  </si>
  <si>
    <t>Стандарт специализированной медицинской помощи женщинам при гипогонадизме</t>
  </si>
  <si>
    <t>Стандарт специализированной медицинской помощи детям при хронической надпочечниковой недостаточности</t>
  </si>
  <si>
    <t>Стандарт медицинской помощи при недостаточности питания (мальнутриции) у пациентов пожилого и старческого возраста (диагностика и лечение)</t>
  </si>
  <si>
    <t>Стандарт медицинской помощи детям при классической фенилкетонурии и других видах гиперфенилаланинемии (диагностика, лечение и диспансерное наблюдение)</t>
  </si>
  <si>
    <t>Стандарт медицинской помощи детям при болезни Ниманна-Пика, тип C</t>
  </si>
  <si>
    <t>Стандарт медицинской помощи взрослым при нарушениях обмена меди (болезни Вильсона) (диагностика, лечение и диспансерное наблюдение)</t>
  </si>
  <si>
    <t>Стандарт медицинской помощи детям при кистозном фиброзе (муковисцидозе) (диагностика, лечение и диспансерное наблюдение)</t>
  </si>
  <si>
    <t>Стандарт медицинской помощи детям при других воспалительных полинейропатиях (хронической воспалительной демиелинизирующей полинейропатии) (диагностика, лечение и диспансерное наблюдение)</t>
  </si>
  <si>
    <t>Стандарт медицинской помощи взрослым при глаукоме первичной открытоугольной (диагностика, лечение и диспансерное наблюдение)</t>
  </si>
  <si>
    <t>Стандарт медицинской помощи детям при астигматизме (диагностика, лечение и диспансерное наблюдение)</t>
  </si>
  <si>
    <t>Стандарт медицинской помощи взрослым при хроническом гнойном среднем отите (диагностика и лечение)</t>
  </si>
  <si>
    <t>Стандарт медицинской помощи взрослым при артериальной гипертензии (диагностика и лечение)</t>
  </si>
  <si>
    <t>Стандарт медицинской помощи взрослым при стабильной ишемической болезни сердца (диагностика, лечение и диспансерное наблюдение)</t>
  </si>
  <si>
    <t>Стандарт медицинской помощи взрослым при остром коронарном синдроме без подъема сегмента ST электрокардиограммы (диагностика, лечение и диспансерное наблюдение)</t>
  </si>
  <si>
    <t>Стандарт медицинской помощи взрослым при миокардитах (диагностика и лечение)</t>
  </si>
  <si>
    <t>Стандарт медицинской помощи взрослым при гипертрофической кардиомиопатии (диагностика, лечение и диспансерное наблюдение)</t>
  </si>
  <si>
    <t>Стандарт медицинской помощи взрослым при варикозном расширении вен нижних конечностей (диагностика и лечение)</t>
  </si>
  <si>
    <t>Стандарт медицинской помощи взрослым при аллергическом рините (диагностика и лечение)</t>
  </si>
  <si>
    <t>Стандарт медицинской помощи взрослым при хроническом тонзиллите (диагностика и лечение)</t>
  </si>
  <si>
    <t>Стандарт медицинской помощи взрослым при хронической обструктивной болезни легких (диагностика, лечение и диспансерное наблюдение)</t>
  </si>
  <si>
    <t>Стандарт медицинской помощи взрослым при бронхиальной астме (диагностика и лечение)</t>
  </si>
  <si>
    <t>Стандарт медицинской помощи взрослым при болезни Крона (диагностика и лечение)</t>
  </si>
  <si>
    <t>Стандарт медицинской помощи взрослым при ангиодисплазии кишечника (диагностика и лечение)</t>
  </si>
  <si>
    <t>Стандарт медицинской помощи взрослым при синдроме раздраженного кишечника (диагностика и лечение)</t>
  </si>
  <si>
    <t>Стандарт медицинской помощи взрослым при запоре (диагностика и лечение)</t>
  </si>
  <si>
    <t>Стандарт медицинской помощи взрослым при анальной трещине (диагностика и лечение)</t>
  </si>
  <si>
    <t>Стандарт медицинской помощи взрослым при циррозе и фиброзе печени (диагностика и лечение)</t>
  </si>
  <si>
    <t>Стандарт медицинской помощи детям при желчнокаменной болезни (диагностика, лечение и диспансерное наблюдение)</t>
  </si>
  <si>
    <t>Стандарт медицинской помощи взрослым при остром холецистите (диагностика и лечение)</t>
  </si>
  <si>
    <t>Стандарт медицинской помощи взрослым при хроническом панкреатите (диагностика и лечение)</t>
  </si>
  <si>
    <t>Стандарт медицинской помощи детям при атопическом дерматите (диагностика и лечение)</t>
  </si>
  <si>
    <t>Стандарт медицинской помощи взрослым при экземе (диагностика, лечение и диспансерное наблюдение)</t>
  </si>
  <si>
    <t>Стандарт медицинской помощи детям при псориазе (диагностика, лечение и диспансерное наблюдение)</t>
  </si>
  <si>
    <t>Стандарт специализированной медицинской помощи при витилиго (в дневном стационаре)</t>
  </si>
  <si>
    <t>Стандарт медицинской помощи взрослым при коксартрозе (диагностика, лечение и диспансерное наблюдение)</t>
  </si>
  <si>
    <t>Стандарт медицинской помощи взрослым при гонартрозе (диагностика, лечение и диспансерное наблюдение)</t>
  </si>
  <si>
    <t>СТАНДАРТ МЕДИЦИНСКОЙ ПОМОЩИ ПРИ СИСТЕМНОЙ КРАСНОЙ ВОЛЧАНКЕ (В ДНЕВНОМ СТАЦИОНАРЕ)</t>
  </si>
  <si>
    <t>Стандарт медицинской помощи взрослым при болезни Шейермана (диагностика и лечение)</t>
  </si>
  <si>
    <t>Стандарт медицинской помощи взрослым при остеопорозе (диагностика, лечение и диспансерное наблюдение)</t>
  </si>
  <si>
    <t>Стандарт медицинской помощи детям при мочекаменной болезни (диагностика, лечение и диспансерное наблюдение)</t>
  </si>
  <si>
    <t>Стандарт медицинской помощи взрослым при почечной колике (диагностика и лечение)</t>
  </si>
  <si>
    <t>Стандарт медицинской помощи взрослым при недержании мочи (диагностика, лечение и диспансерное наблюдение)</t>
  </si>
  <si>
    <t>Стандарт медицинской помощи взрослым при синдроме гиперстимуляции яичников (диагностика и лечение)</t>
  </si>
  <si>
    <t>Стандарт медицинской помощи при свершившемся выкидыше (самопроизвольном аборте) и неразвивающейся беременности (диагностика и лечение)</t>
  </si>
  <si>
    <t>Стандарт медицинской помощи при истмико-цервикальной недостаточности (диагностика и лечение)</t>
  </si>
  <si>
    <t>Признак (детский - 1; Взрослый -2; Онко -3)</t>
  </si>
  <si>
    <t>Среднее отклонение:</t>
  </si>
  <si>
    <t>№ п/п</t>
  </si>
  <si>
    <t xml:space="preserve">Коэффициент отклонения расчетных расходов от фактических </t>
  </si>
  <si>
    <t>Расчетный объем расходов по всем случаям заболеваний с учетом коэффициента отклонения, тыс. руб.</t>
  </si>
  <si>
    <t>Разница между расчетным объемом расходов и фактическим, тыс. руб.</t>
  </si>
  <si>
    <t>Расчетный объем расходов по одному случаю заболеваний, руб.**</t>
  </si>
  <si>
    <t>Наименование стандарта</t>
  </si>
  <si>
    <t>Стоимость услуг по одному заболеванию, руб.</t>
  </si>
  <si>
    <t>Стоимость лекарственных средств по одному заболеванию(расчетно)*, руб.</t>
  </si>
  <si>
    <t>Стоимость питания по одному заболеванию, руб.</t>
  </si>
  <si>
    <t>Количество случаев заболеваний, ед.</t>
  </si>
  <si>
    <t>Фактические расходы по всем случаям заболеваний, тыс. руб.</t>
  </si>
  <si>
    <t>Фактические расходы по одному случаю заболеваний, руб.</t>
  </si>
  <si>
    <t xml:space="preserve">** - Стоимость услуг, лекарственных средств, питания, накладных расходов </t>
  </si>
  <si>
    <t>Расчет объема средств, необходимых для обеспечения оказания специализированной медицинской помощи</t>
  </si>
  <si>
    <t>* - Стоимость лекарственных средств определена исходя из признака применения стандарта: детский - 10,6 % всех расходов на оказание услуги, взрослые - 22,1 %, онкологические заболевания - 61,6 %. 
Расчет соотношения лекарственных средств от общих расходов приведен в приложении "Анализ затрат медецинских организаций по субъектам Российской Федерации" к отчету</t>
  </si>
  <si>
    <r>
      <t xml:space="preserve">За 2022 год по Российской Федерации оказана медицинская помощь по 10 967,1 тыс. случаев заболеваний на 441,9 млрд. рублей, что составляет </t>
    </r>
    <r>
      <rPr>
        <b/>
        <sz val="12"/>
        <rFont val="Times New Roman"/>
        <family val="1"/>
        <charset val="204"/>
      </rPr>
      <t>29,6 %</t>
    </r>
    <r>
      <rPr>
        <sz val="12"/>
        <rFont val="Times New Roman"/>
        <family val="1"/>
        <charset val="204"/>
      </rPr>
      <t xml:space="preserve"> от общего объема средств ОМС (1 490,9 млрд. рублей), направленных на оказание специализированной медицинской помощи в 2022 году. Для оказания специализированной медицинской помощи в соответствии со стандартами (по 2022 году) дополнительно необходимо </t>
    </r>
    <r>
      <rPr>
        <b/>
        <sz val="12"/>
        <rFont val="Times New Roman"/>
        <family val="1"/>
        <charset val="204"/>
      </rPr>
      <t>207,2 млрд. рублей</t>
    </r>
    <r>
      <rPr>
        <sz val="12"/>
        <rFont val="Times New Roman"/>
        <family val="1"/>
        <charset val="204"/>
      </rPr>
      <t xml:space="preserve"> (исходя из расчета: 1 490,9 млрд. руб. * 13,9 %).
</t>
    </r>
  </si>
  <si>
    <t>Накладные расходы по одному заболеванию, руб.***</t>
  </si>
  <si>
    <t>*** - итоговый коэффициент, использованный для расчета - 0,3 (30% от общих расходов).</t>
  </si>
  <si>
    <t>Приложение №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</si>
</sst>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.00\ _₽_-;\-* #,##0.00\ _₽_-;_-* \-??\ _₽_-;_-@_-"/>
    <numFmt numFmtId="165" formatCode="#,##0.00\ _₽;[Red]#,##0.00\ _₽"/>
    <numFmt numFmtId="166" formatCode="#,##0.0000"/>
    <numFmt numFmtId="167" formatCode="0.0%"/>
  </numFmts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0" xfId="0" applyFont="1"/>
    <xf numFmtId="3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/>
    <xf numFmtId="4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7" fontId="6" fillId="0" borderId="1" xfId="4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166" fontId="3" fillId="0" borderId="1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7" fontId="6" fillId="0" borderId="0" xfId="4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4" fontId="4" fillId="0" borderId="0" xfId="0" applyNumberFormat="1" applyFont="1" applyBorder="1" applyAlignment="1">
      <alignment horizontal="center" vertical="center"/>
    </xf>
    <xf numFmtId="167" fontId="8" fillId="0" borderId="0" xfId="4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</cellXfs>
  <cellStyles count="5">
    <cellStyle name="Обычный" xfId="0" builtinId="0"/>
    <cellStyle name="Обычный 2" xfId="1" xr:uid="{00000000-0005-0000-0000-000001000000}"/>
    <cellStyle name="Процентный" xfId="4" builtinId="5"/>
    <cellStyle name="Финансовый 2" xfId="2" xr:uid="{00000000-0005-0000-0000-000003000000}"/>
    <cellStyle name="Финансовый 3" xfId="3" xr:uid="{00000000-0005-0000-0000-000004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7"/>
  <sheetViews>
    <sheetView tabSelected="1" topLeftCell="C1" workbookViewId="0">
      <pane ySplit="4" topLeftCell="A11" activePane="bottomLeft" state="frozen"/>
      <selection pane="bottomLeft" activeCell="A2" sqref="A2:N3"/>
    </sheetView>
  </sheetViews>
  <sheetFormatPr defaultRowHeight="15.75" x14ac:dyDescent="0.25"/>
  <cols>
    <col min="1" max="1" width="7.7109375" style="1" customWidth="1"/>
    <col min="2" max="2" width="39.7109375" style="5" customWidth="1"/>
    <col min="3" max="3" width="15.5703125" style="5" bestFit="1" customWidth="1"/>
    <col min="4" max="4" width="20.7109375" style="17" bestFit="1" customWidth="1"/>
    <col min="5" max="5" width="16" style="5" bestFit="1" customWidth="1"/>
    <col min="6" max="6" width="19.7109375" style="5" bestFit="1" customWidth="1"/>
    <col min="7" max="7" width="19" style="5" hidden="1" customWidth="1"/>
    <col min="8" max="8" width="22.85546875" style="1" bestFit="1" customWidth="1"/>
    <col min="9" max="9" width="20" style="9" bestFit="1" customWidth="1"/>
    <col min="10" max="10" width="19.7109375" style="5" bestFit="1" customWidth="1"/>
    <col min="11" max="11" width="27.5703125" style="5" bestFit="1" customWidth="1"/>
    <col min="12" max="12" width="22.85546875" style="19" bestFit="1" customWidth="1"/>
    <col min="13" max="13" width="23.7109375" style="1" customWidth="1"/>
    <col min="14" max="14" width="19.28515625" style="1" bestFit="1" customWidth="1"/>
    <col min="15" max="16384" width="9.140625" style="5"/>
  </cols>
  <sheetData>
    <row r="1" spans="1:14" ht="18.75" x14ac:dyDescent="0.25">
      <c r="D1" s="37"/>
      <c r="M1" s="41" t="s">
        <v>175</v>
      </c>
      <c r="N1" s="41"/>
    </row>
    <row r="2" spans="1:14" x14ac:dyDescent="0.25">
      <c r="A2" s="42" t="s">
        <v>170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110.25" x14ac:dyDescent="0.25">
      <c r="A4" s="27" t="s">
        <v>157</v>
      </c>
      <c r="B4" s="31" t="s">
        <v>162</v>
      </c>
      <c r="C4" s="33" t="s">
        <v>163</v>
      </c>
      <c r="D4" s="34" t="s">
        <v>164</v>
      </c>
      <c r="E4" s="35" t="s">
        <v>165</v>
      </c>
      <c r="F4" s="36" t="s">
        <v>173</v>
      </c>
      <c r="G4" s="31" t="s">
        <v>155</v>
      </c>
      <c r="H4" s="28" t="s">
        <v>166</v>
      </c>
      <c r="I4" s="29" t="s">
        <v>167</v>
      </c>
      <c r="J4" s="30" t="s">
        <v>168</v>
      </c>
      <c r="K4" s="31" t="s">
        <v>161</v>
      </c>
      <c r="L4" s="32" t="s">
        <v>158</v>
      </c>
      <c r="M4" s="31" t="s">
        <v>159</v>
      </c>
      <c r="N4" s="31" t="s">
        <v>160</v>
      </c>
    </row>
    <row r="5" spans="1:14" ht="63" x14ac:dyDescent="0.25">
      <c r="A5" s="2">
        <v>1</v>
      </c>
      <c r="B5" s="3" t="s">
        <v>0</v>
      </c>
      <c r="C5" s="7">
        <v>18983.581545479999</v>
      </c>
      <c r="D5" s="7">
        <v>7568.6559409709917</v>
      </c>
      <c r="E5" s="21">
        <v>2000</v>
      </c>
      <c r="F5" s="22">
        <v>5695.0744636439995</v>
      </c>
      <c r="G5" s="3">
        <v>2</v>
      </c>
      <c r="H5" s="6">
        <v>21201</v>
      </c>
      <c r="I5" s="7">
        <v>720145.63140700001</v>
      </c>
      <c r="J5" s="7">
        <v>33967.53131489081</v>
      </c>
      <c r="K5" s="8">
        <f>(C5+E5+F5)/IF(G5=1,89.4,IF(G5=2,77.9,38.4))*100</f>
        <v>34247.311950094991</v>
      </c>
      <c r="L5" s="23">
        <f t="shared" ref="L5:L36" si="0">K5/J5</f>
        <v>1.008236707949439</v>
      </c>
      <c r="M5" s="7">
        <f t="shared" ref="M5:M36" si="1">L5*I5</f>
        <v>726077.26065396378</v>
      </c>
      <c r="N5" s="7">
        <f t="shared" ref="N5:N36" si="2">M5-I5</f>
        <v>5931.6292469637701</v>
      </c>
    </row>
    <row r="6" spans="1:14" ht="63" x14ac:dyDescent="0.25">
      <c r="A6" s="2">
        <v>2</v>
      </c>
      <c r="B6" s="3" t="s">
        <v>1</v>
      </c>
      <c r="C6" s="7">
        <v>16908.252355052999</v>
      </c>
      <c r="D6" s="7">
        <v>44244.084598766771</v>
      </c>
      <c r="E6" s="21">
        <v>5600</v>
      </c>
      <c r="F6" s="22">
        <v>5072.4757065158992</v>
      </c>
      <c r="G6" s="3">
        <v>3</v>
      </c>
      <c r="H6" s="6">
        <v>3278</v>
      </c>
      <c r="I6" s="7">
        <v>140094.09019200018</v>
      </c>
      <c r="J6" s="7">
        <v>42737.672419768205</v>
      </c>
      <c r="K6" s="8">
        <f t="shared" ref="K6:K69" si="3">(C6+E6+F6)/IF(G6=1,89.4,IF(G6=2,77.9,38.4))*100</f>
        <v>71824.812660335665</v>
      </c>
      <c r="L6" s="23">
        <f t="shared" si="0"/>
        <v>1.680597201337368</v>
      </c>
      <c r="M6" s="7">
        <f t="shared" si="1"/>
        <v>235441.73590058033</v>
      </c>
      <c r="N6" s="7">
        <f t="shared" si="2"/>
        <v>95347.645708580152</v>
      </c>
    </row>
    <row r="7" spans="1:14" ht="63" x14ac:dyDescent="0.25">
      <c r="A7" s="2">
        <v>3</v>
      </c>
      <c r="B7" s="3" t="s">
        <v>2</v>
      </c>
      <c r="C7" s="7">
        <v>27226.377785197001</v>
      </c>
      <c r="D7" s="7">
        <v>11289.52289818626</v>
      </c>
      <c r="E7" s="21">
        <v>4400</v>
      </c>
      <c r="F7" s="22">
        <v>8167.9133355591002</v>
      </c>
      <c r="G7" s="3">
        <v>2</v>
      </c>
      <c r="H7" s="6">
        <v>49982</v>
      </c>
      <c r="I7" s="7">
        <v>1776384.857177</v>
      </c>
      <c r="J7" s="7">
        <v>35540.491720559403</v>
      </c>
      <c r="K7" s="8">
        <f t="shared" si="3"/>
        <v>51083.814018942358</v>
      </c>
      <c r="L7" s="23">
        <f t="shared" si="0"/>
        <v>1.4373412281572762</v>
      </c>
      <c r="M7" s="7">
        <f t="shared" si="1"/>
        <v>2553271.1922947769</v>
      </c>
      <c r="N7" s="7">
        <f t="shared" si="2"/>
        <v>776886.33511777688</v>
      </c>
    </row>
    <row r="8" spans="1:14" ht="78.75" x14ac:dyDescent="0.25">
      <c r="A8" s="2">
        <v>4</v>
      </c>
      <c r="B8" s="3" t="s">
        <v>3</v>
      </c>
      <c r="C8" s="7">
        <v>24017.652816427999</v>
      </c>
      <c r="D8" s="7">
        <v>63561.813477592565</v>
      </c>
      <c r="E8" s="21">
        <v>8400</v>
      </c>
      <c r="F8" s="22">
        <v>7205.2958449283997</v>
      </c>
      <c r="G8" s="3">
        <v>3</v>
      </c>
      <c r="H8" s="6">
        <v>92697</v>
      </c>
      <c r="I8" s="7">
        <v>11321070.078780012</v>
      </c>
      <c r="J8" s="7">
        <v>140190.37527115599</v>
      </c>
      <c r="K8" s="8">
        <f t="shared" si="3"/>
        <v>103184.76213894897</v>
      </c>
      <c r="L8" s="23">
        <f t="shared" si="0"/>
        <v>0.73603314021643185</v>
      </c>
      <c r="M8" s="7">
        <f t="shared" si="1"/>
        <v>8332682.7606947394</v>
      </c>
      <c r="N8" s="7">
        <f t="shared" si="2"/>
        <v>-2988387.3180852728</v>
      </c>
    </row>
    <row r="9" spans="1:14" ht="63" x14ac:dyDescent="0.25">
      <c r="A9" s="2">
        <v>5</v>
      </c>
      <c r="B9" s="3" t="s">
        <v>4</v>
      </c>
      <c r="C9" s="7">
        <v>15476.142443625</v>
      </c>
      <c r="D9" s="7">
        <v>5800.2376160307904</v>
      </c>
      <c r="E9" s="21">
        <v>28800</v>
      </c>
      <c r="F9" s="22">
        <v>4642.8427330875002</v>
      </c>
      <c r="G9" s="3">
        <v>1</v>
      </c>
      <c r="H9" s="6">
        <v>3298</v>
      </c>
      <c r="I9" s="7">
        <v>340399.68382600113</v>
      </c>
      <c r="J9" s="7">
        <v>103213.973264403</v>
      </c>
      <c r="K9" s="8">
        <f t="shared" si="3"/>
        <v>54719.22279274329</v>
      </c>
      <c r="L9" s="23">
        <f t="shared" si="0"/>
        <v>0.53015324439229927</v>
      </c>
      <c r="M9" s="7">
        <f t="shared" si="1"/>
        <v>180463.99677046738</v>
      </c>
      <c r="N9" s="7">
        <f t="shared" si="2"/>
        <v>-159935.68705553375</v>
      </c>
    </row>
    <row r="10" spans="1:14" ht="47.25" x14ac:dyDescent="0.25">
      <c r="A10" s="2">
        <v>6</v>
      </c>
      <c r="B10" s="3" t="s">
        <v>5</v>
      </c>
      <c r="C10" s="7">
        <v>24983.644090801001</v>
      </c>
      <c r="D10" s="7">
        <v>10802.825349534178</v>
      </c>
      <c r="E10" s="21">
        <v>5600</v>
      </c>
      <c r="F10" s="22">
        <v>7495.0932272402997</v>
      </c>
      <c r="G10" s="3">
        <v>2</v>
      </c>
      <c r="H10" s="6">
        <v>5126</v>
      </c>
      <c r="I10" s="7">
        <v>316921.24211899989</v>
      </c>
      <c r="J10" s="7">
        <v>59620.066102264602</v>
      </c>
      <c r="K10" s="8">
        <f t="shared" si="3"/>
        <v>48881.562667575476</v>
      </c>
      <c r="L10" s="23">
        <f t="shared" si="0"/>
        <v>0.81988440911370886</v>
      </c>
      <c r="M10" s="7">
        <f t="shared" si="1"/>
        <v>259838.78533031887</v>
      </c>
      <c r="N10" s="7">
        <f t="shared" si="2"/>
        <v>-57082.456788681011</v>
      </c>
    </row>
    <row r="11" spans="1:14" ht="47.25" x14ac:dyDescent="0.25">
      <c r="A11" s="2">
        <v>7</v>
      </c>
      <c r="B11" s="3" t="s">
        <v>6</v>
      </c>
      <c r="C11" s="7">
        <v>40959.577823510997</v>
      </c>
      <c r="D11" s="7">
        <v>7593.9930918118625</v>
      </c>
      <c r="E11" s="21">
        <v>10800</v>
      </c>
      <c r="F11" s="22">
        <v>12287.873347053299</v>
      </c>
      <c r="G11" s="3">
        <v>1</v>
      </c>
      <c r="H11" s="6">
        <v>147</v>
      </c>
      <c r="I11" s="7">
        <v>12493.698798000003</v>
      </c>
      <c r="J11" s="7">
        <v>84991.148285714298</v>
      </c>
      <c r="K11" s="8">
        <f t="shared" si="3"/>
        <v>71641.444262376157</v>
      </c>
      <c r="L11" s="23">
        <f t="shared" si="0"/>
        <v>0.8429283014454575</v>
      </c>
      <c r="M11" s="7">
        <f t="shared" si="1"/>
        <v>10531.292306569296</v>
      </c>
      <c r="N11" s="7">
        <f t="shared" si="2"/>
        <v>-1962.4064914307073</v>
      </c>
    </row>
    <row r="12" spans="1:14" ht="63" x14ac:dyDescent="0.25">
      <c r="A12" s="2">
        <v>8</v>
      </c>
      <c r="B12" s="3" t="s">
        <v>7</v>
      </c>
      <c r="C12" s="7">
        <v>42664.227301263003</v>
      </c>
      <c r="D12" s="7">
        <v>7904.1728435280093</v>
      </c>
      <c r="E12" s="21">
        <v>11200</v>
      </c>
      <c r="F12" s="22">
        <v>12799.2681903789</v>
      </c>
      <c r="G12" s="3">
        <v>1</v>
      </c>
      <c r="H12" s="6">
        <v>3646</v>
      </c>
      <c r="I12" s="7">
        <v>133646.07408300007</v>
      </c>
      <c r="J12" s="7">
        <v>36655.533209818997</v>
      </c>
      <c r="K12" s="8">
        <f t="shared" si="3"/>
        <v>74567.668335169918</v>
      </c>
      <c r="L12" s="23">
        <f t="shared" si="0"/>
        <v>2.0342813705188529</v>
      </c>
      <c r="M12" s="7">
        <f t="shared" si="1"/>
        <v>271873.71875002951</v>
      </c>
      <c r="N12" s="7">
        <f t="shared" si="2"/>
        <v>138227.64466702944</v>
      </c>
    </row>
    <row r="13" spans="1:14" ht="63" x14ac:dyDescent="0.25">
      <c r="A13" s="2">
        <v>9</v>
      </c>
      <c r="B13" s="3" t="s">
        <v>8</v>
      </c>
      <c r="C13" s="7">
        <v>40716.758327443</v>
      </c>
      <c r="D13" s="7">
        <v>6987.4376929772334</v>
      </c>
      <c r="E13" s="21">
        <v>6000</v>
      </c>
      <c r="F13" s="22">
        <v>12215.027498232899</v>
      </c>
      <c r="G13" s="3">
        <v>1</v>
      </c>
      <c r="H13" s="6">
        <v>6097</v>
      </c>
      <c r="I13" s="7">
        <v>249722.05036199992</v>
      </c>
      <c r="J13" s="7">
        <v>40958.184412333918</v>
      </c>
      <c r="K13" s="8">
        <f t="shared" si="3"/>
        <v>65919.223518653132</v>
      </c>
      <c r="L13" s="23">
        <f t="shared" si="0"/>
        <v>1.609427382205999</v>
      </c>
      <c r="M13" s="7">
        <f t="shared" si="1"/>
        <v>401909.50579322816</v>
      </c>
      <c r="N13" s="7">
        <f t="shared" si="2"/>
        <v>152187.45543122824</v>
      </c>
    </row>
    <row r="14" spans="1:14" ht="47.25" x14ac:dyDescent="0.25">
      <c r="A14" s="2">
        <v>10</v>
      </c>
      <c r="B14" s="3" t="s">
        <v>9</v>
      </c>
      <c r="C14" s="7">
        <v>11136.035350026001</v>
      </c>
      <c r="D14" s="7">
        <v>8646.1912144575981</v>
      </c>
      <c r="E14" s="21">
        <v>16000</v>
      </c>
      <c r="F14" s="22">
        <v>3340.8106050077999</v>
      </c>
      <c r="G14" s="3">
        <v>2</v>
      </c>
      <c r="H14" s="6">
        <v>614</v>
      </c>
      <c r="I14" s="7">
        <v>31760.309600000015</v>
      </c>
      <c r="J14" s="7">
        <v>51726.888599348553</v>
      </c>
      <c r="K14" s="8">
        <f t="shared" si="3"/>
        <v>39123.037169491399</v>
      </c>
      <c r="L14" s="23">
        <f t="shared" si="0"/>
        <v>0.75633849684096621</v>
      </c>
      <c r="M14" s="7">
        <f t="shared" si="1"/>
        <v>24021.544822067721</v>
      </c>
      <c r="N14" s="7">
        <f t="shared" si="2"/>
        <v>-7738.7647779322942</v>
      </c>
    </row>
    <row r="15" spans="1:14" ht="47.25" x14ac:dyDescent="0.25">
      <c r="A15" s="2">
        <v>11</v>
      </c>
      <c r="B15" s="3" t="s">
        <v>10</v>
      </c>
      <c r="C15" s="7">
        <v>17983.749387323001</v>
      </c>
      <c r="D15" s="7">
        <v>7426.8693183284995</v>
      </c>
      <c r="E15" s="21">
        <v>2800</v>
      </c>
      <c r="F15" s="22">
        <v>5395.1248161969006</v>
      </c>
      <c r="G15" s="3">
        <v>2</v>
      </c>
      <c r="H15" s="6">
        <v>7540</v>
      </c>
      <c r="I15" s="7">
        <v>244929.8696260002</v>
      </c>
      <c r="J15" s="7">
        <v>32484.067589655198</v>
      </c>
      <c r="K15" s="8">
        <f t="shared" si="3"/>
        <v>33605.743521848402</v>
      </c>
      <c r="L15" s="23">
        <f t="shared" si="0"/>
        <v>1.0345300331954244</v>
      </c>
      <c r="M15" s="7">
        <f t="shared" si="1"/>
        <v>253387.30615473696</v>
      </c>
      <c r="N15" s="7">
        <f t="shared" si="2"/>
        <v>8457.4365287367546</v>
      </c>
    </row>
    <row r="16" spans="1:14" ht="78.75" x14ac:dyDescent="0.25">
      <c r="A16" s="2">
        <v>12</v>
      </c>
      <c r="B16" s="3" t="s">
        <v>11</v>
      </c>
      <c r="C16" s="7">
        <v>39007.972941134001</v>
      </c>
      <c r="D16" s="7">
        <v>16769.435976877779</v>
      </c>
      <c r="E16" s="21">
        <v>8400</v>
      </c>
      <c r="F16" s="22">
        <v>11702.3918823402</v>
      </c>
      <c r="G16" s="3">
        <v>2</v>
      </c>
      <c r="H16" s="6">
        <v>28091</v>
      </c>
      <c r="I16" s="7">
        <v>1103904.5705550001</v>
      </c>
      <c r="J16" s="7">
        <v>39297.446532875299</v>
      </c>
      <c r="K16" s="8">
        <f t="shared" si="3"/>
        <v>75879.800800351979</v>
      </c>
      <c r="L16" s="23">
        <f t="shared" si="0"/>
        <v>1.9309091937277085</v>
      </c>
      <c r="M16" s="7">
        <f t="shared" si="1"/>
        <v>2131539.4842826878</v>
      </c>
      <c r="N16" s="7">
        <f t="shared" si="2"/>
        <v>1027634.9137276877</v>
      </c>
    </row>
    <row r="17" spans="1:14" ht="31.5" x14ac:dyDescent="0.25">
      <c r="A17" s="2">
        <v>13</v>
      </c>
      <c r="B17" s="3" t="s">
        <v>12</v>
      </c>
      <c r="C17" s="7">
        <v>20201.473705584998</v>
      </c>
      <c r="D17" s="7">
        <v>9720.004358940394</v>
      </c>
      <c r="E17" s="21">
        <v>8000</v>
      </c>
      <c r="F17" s="22">
        <v>6060.4421116754993</v>
      </c>
      <c r="G17" s="3">
        <v>2</v>
      </c>
      <c r="H17" s="6">
        <v>89367</v>
      </c>
      <c r="I17" s="7">
        <v>2644161.7411779989</v>
      </c>
      <c r="J17" s="7">
        <v>29587.674881981035</v>
      </c>
      <c r="K17" s="8">
        <f t="shared" si="3"/>
        <v>43981.920176200889</v>
      </c>
      <c r="L17" s="23">
        <f t="shared" si="0"/>
        <v>1.4864946418275666</v>
      </c>
      <c r="M17" s="7">
        <f t="shared" si="1"/>
        <v>3930532.2603865443</v>
      </c>
      <c r="N17" s="7">
        <f t="shared" si="2"/>
        <v>1286370.5192085453</v>
      </c>
    </row>
    <row r="18" spans="1:14" ht="47.25" x14ac:dyDescent="0.25">
      <c r="A18" s="2">
        <v>14</v>
      </c>
      <c r="B18" s="3" t="s">
        <v>13</v>
      </c>
      <c r="C18" s="7">
        <v>6488.6321765862003</v>
      </c>
      <c r="D18" s="7">
        <v>2328.1135502612706</v>
      </c>
      <c r="E18" s="21">
        <v>11200</v>
      </c>
      <c r="F18" s="22">
        <v>1946.58965297586</v>
      </c>
      <c r="G18" s="3">
        <v>1</v>
      </c>
      <c r="H18" s="6">
        <v>8369</v>
      </c>
      <c r="I18" s="7">
        <v>226552.40094300004</v>
      </c>
      <c r="J18" s="7">
        <v>27070.426686939903</v>
      </c>
      <c r="K18" s="8">
        <f t="shared" si="3"/>
        <v>21963.335379823333</v>
      </c>
      <c r="L18" s="23">
        <f t="shared" si="0"/>
        <v>0.81134056857772097</v>
      </c>
      <c r="M18" s="7">
        <f t="shared" si="1"/>
        <v>183811.15379374145</v>
      </c>
      <c r="N18" s="7">
        <f t="shared" si="2"/>
        <v>-42741.24714925859</v>
      </c>
    </row>
    <row r="19" spans="1:14" ht="94.5" x14ac:dyDescent="0.25">
      <c r="A19" s="2">
        <v>15</v>
      </c>
      <c r="B19" s="3" t="s">
        <v>14</v>
      </c>
      <c r="C19" s="7">
        <v>36408.132420132999</v>
      </c>
      <c r="D19" s="7">
        <v>15697.119954177426</v>
      </c>
      <c r="E19" s="21">
        <v>8000</v>
      </c>
      <c r="F19" s="22">
        <v>10922.4397260399</v>
      </c>
      <c r="G19" s="3">
        <v>2</v>
      </c>
      <c r="H19" s="6">
        <v>242436</v>
      </c>
      <c r="I19" s="7">
        <v>9579756.5218590051</v>
      </c>
      <c r="J19" s="7">
        <v>39514.579195577411</v>
      </c>
      <c r="K19" s="8">
        <f t="shared" si="3"/>
        <v>71027.692100350323</v>
      </c>
      <c r="L19" s="23">
        <f t="shared" si="0"/>
        <v>1.7975059723855025</v>
      </c>
      <c r="M19" s="7">
        <f t="shared" si="1"/>
        <v>17219669.56204053</v>
      </c>
      <c r="N19" s="7">
        <f t="shared" si="2"/>
        <v>7639913.0401815251</v>
      </c>
    </row>
    <row r="20" spans="1:14" ht="63" x14ac:dyDescent="0.25">
      <c r="A20" s="2">
        <v>16</v>
      </c>
      <c r="B20" s="3" t="s">
        <v>15</v>
      </c>
      <c r="C20" s="7">
        <v>29866.645383997999</v>
      </c>
      <c r="D20" s="7">
        <v>6595.5522750726159</v>
      </c>
      <c r="E20" s="21">
        <v>16800</v>
      </c>
      <c r="F20" s="22">
        <v>8959.9936151993988</v>
      </c>
      <c r="G20" s="3">
        <v>1</v>
      </c>
      <c r="H20" s="6">
        <v>1399</v>
      </c>
      <c r="I20" s="7">
        <v>125782.67714599999</v>
      </c>
      <c r="J20" s="7">
        <v>89908.990097212285</v>
      </c>
      <c r="K20" s="8">
        <f t="shared" si="3"/>
        <v>62222.191274270008</v>
      </c>
      <c r="L20" s="23">
        <f t="shared" si="0"/>
        <v>0.69205750400481103</v>
      </c>
      <c r="M20" s="7">
        <f t="shared" si="1"/>
        <v>87048.845592703743</v>
      </c>
      <c r="N20" s="7">
        <f t="shared" si="2"/>
        <v>-38733.831553296244</v>
      </c>
    </row>
    <row r="21" spans="1:14" ht="63" x14ac:dyDescent="0.25">
      <c r="A21" s="2">
        <v>17</v>
      </c>
      <c r="B21" s="3" t="s">
        <v>16</v>
      </c>
      <c r="C21" s="7">
        <v>48002.606184206001</v>
      </c>
      <c r="D21" s="7">
        <v>8727.0236377892434</v>
      </c>
      <c r="E21" s="21">
        <v>11200</v>
      </c>
      <c r="F21" s="22">
        <v>14400.781855261799</v>
      </c>
      <c r="G21" s="3">
        <v>1</v>
      </c>
      <c r="H21" s="6">
        <v>3302</v>
      </c>
      <c r="I21" s="7">
        <v>224372.65178900003</v>
      </c>
      <c r="J21" s="7">
        <v>67950.530523622045</v>
      </c>
      <c r="K21" s="8">
        <f t="shared" si="3"/>
        <v>82330.411677257041</v>
      </c>
      <c r="L21" s="23">
        <f t="shared" si="0"/>
        <v>1.2116227944480291</v>
      </c>
      <c r="M21" s="7">
        <f t="shared" si="1"/>
        <v>271855.01935830282</v>
      </c>
      <c r="N21" s="7">
        <f t="shared" si="2"/>
        <v>47482.367569302791</v>
      </c>
    </row>
    <row r="22" spans="1:14" ht="47.25" x14ac:dyDescent="0.25">
      <c r="A22" s="2">
        <v>18</v>
      </c>
      <c r="B22" s="3" t="s">
        <v>17</v>
      </c>
      <c r="C22" s="7">
        <v>31016.402083157998</v>
      </c>
      <c r="D22" s="7">
        <v>6772.7742808268085</v>
      </c>
      <c r="E22" s="21">
        <v>16800</v>
      </c>
      <c r="F22" s="22">
        <v>9304.9206249473991</v>
      </c>
      <c r="G22" s="3">
        <v>1</v>
      </c>
      <c r="H22" s="6">
        <v>5931</v>
      </c>
      <c r="I22" s="7">
        <v>400662.34065500001</v>
      </c>
      <c r="J22" s="7">
        <v>67553.926935592652</v>
      </c>
      <c r="K22" s="8">
        <f t="shared" si="3"/>
        <v>63894.096988932208</v>
      </c>
      <c r="L22" s="23">
        <f t="shared" si="0"/>
        <v>0.94582357958035801</v>
      </c>
      <c r="M22" s="7">
        <f t="shared" si="1"/>
        <v>378955.88924135693</v>
      </c>
      <c r="N22" s="7">
        <f t="shared" si="2"/>
        <v>-21706.451413643081</v>
      </c>
    </row>
    <row r="23" spans="1:14" ht="63" x14ac:dyDescent="0.25">
      <c r="A23" s="2">
        <v>19</v>
      </c>
      <c r="B23" s="3" t="s">
        <v>18</v>
      </c>
      <c r="C23" s="7">
        <v>40110.308726625</v>
      </c>
      <c r="D23" s="7">
        <v>19559.039405852833</v>
      </c>
      <c r="E23" s="21">
        <v>16800</v>
      </c>
      <c r="F23" s="22">
        <v>12033.0926179875</v>
      </c>
      <c r="G23" s="3">
        <v>2</v>
      </c>
      <c r="H23" s="6">
        <v>125</v>
      </c>
      <c r="I23" s="7">
        <v>2897.1613399999997</v>
      </c>
      <c r="J23" s="7">
        <v>47234.573744317691</v>
      </c>
      <c r="K23" s="8">
        <f t="shared" si="3"/>
        <v>88502.440750465335</v>
      </c>
      <c r="L23" s="23">
        <f t="shared" si="0"/>
        <v>1.8736792509133664</v>
      </c>
      <c r="M23" s="7">
        <f t="shared" si="1"/>
        <v>5428.351089306364</v>
      </c>
      <c r="N23" s="7">
        <f t="shared" si="2"/>
        <v>2531.1897493063643</v>
      </c>
    </row>
    <row r="24" spans="1:14" ht="63" x14ac:dyDescent="0.25">
      <c r="A24" s="2">
        <v>20</v>
      </c>
      <c r="B24" s="3" t="s">
        <v>19</v>
      </c>
      <c r="C24" s="7">
        <v>27791.509362093999</v>
      </c>
      <c r="D24" s="7">
        <v>13427.086828921179</v>
      </c>
      <c r="E24" s="21">
        <v>11200</v>
      </c>
      <c r="F24" s="22">
        <v>8337.4528086281989</v>
      </c>
      <c r="G24" s="3">
        <v>2</v>
      </c>
      <c r="H24" s="6">
        <v>7634</v>
      </c>
      <c r="I24" s="7">
        <v>234791.260778</v>
      </c>
      <c r="J24" s="7">
        <v>30755.994338223736</v>
      </c>
      <c r="K24" s="8">
        <f t="shared" si="3"/>
        <v>60756.048999643383</v>
      </c>
      <c r="L24" s="23">
        <f t="shared" si="0"/>
        <v>1.9754213871776989</v>
      </c>
      <c r="M24" s="7">
        <f t="shared" si="1"/>
        <v>463811.67806327762</v>
      </c>
      <c r="N24" s="7">
        <f t="shared" si="2"/>
        <v>229020.41728527762</v>
      </c>
    </row>
    <row r="25" spans="1:14" ht="47.25" x14ac:dyDescent="0.25">
      <c r="A25" s="2">
        <v>21</v>
      </c>
      <c r="B25" s="3" t="s">
        <v>20</v>
      </c>
      <c r="C25" s="7">
        <v>34382.810467894</v>
      </c>
      <c r="D25" s="7">
        <v>7765.9410318521186</v>
      </c>
      <c r="E25" s="21">
        <v>20800</v>
      </c>
      <c r="F25" s="22">
        <v>10314.843140368199</v>
      </c>
      <c r="G25" s="3">
        <v>1</v>
      </c>
      <c r="H25" s="6">
        <v>64091</v>
      </c>
      <c r="I25" s="7">
        <v>2684360.0289740004</v>
      </c>
      <c r="J25" s="7">
        <v>41883.572248428027</v>
      </c>
      <c r="K25" s="8">
        <f t="shared" si="3"/>
        <v>73263.594640114316</v>
      </c>
      <c r="L25" s="23">
        <f t="shared" si="0"/>
        <v>1.749220295861083</v>
      </c>
      <c r="M25" s="7">
        <f t="shared" si="1"/>
        <v>4695537.0440795664</v>
      </c>
      <c r="N25" s="7">
        <f t="shared" si="2"/>
        <v>2011177.015105566</v>
      </c>
    </row>
    <row r="26" spans="1:14" ht="47.25" x14ac:dyDescent="0.25">
      <c r="A26" s="2">
        <v>22</v>
      </c>
      <c r="B26" s="3" t="s">
        <v>21</v>
      </c>
      <c r="C26" s="7">
        <v>21374.869676219001</v>
      </c>
      <c r="D26" s="7">
        <v>9244.9294710882168</v>
      </c>
      <c r="E26" s="21">
        <v>4800</v>
      </c>
      <c r="F26" s="22">
        <v>6412.4609028657005</v>
      </c>
      <c r="G26" s="3">
        <v>2</v>
      </c>
      <c r="H26" s="6">
        <v>331</v>
      </c>
      <c r="I26" s="7">
        <v>13261.457918</v>
      </c>
      <c r="J26" s="7">
        <v>40064.827546827793</v>
      </c>
      <c r="K26" s="8">
        <f t="shared" si="3"/>
        <v>41832.260050172918</v>
      </c>
      <c r="L26" s="23">
        <f t="shared" si="0"/>
        <v>1.0441143170098348</v>
      </c>
      <c r="M26" s="7">
        <f t="shared" si="1"/>
        <v>13846.478076607236</v>
      </c>
      <c r="N26" s="7">
        <f t="shared" si="2"/>
        <v>585.02015860723623</v>
      </c>
    </row>
    <row r="27" spans="1:14" ht="47.25" x14ac:dyDescent="0.25">
      <c r="A27" s="2">
        <v>23</v>
      </c>
      <c r="B27" s="3" t="s">
        <v>22</v>
      </c>
      <c r="C27" s="7">
        <v>22775.632629383999</v>
      </c>
      <c r="D27" s="7">
        <v>11123.285307345337</v>
      </c>
      <c r="E27" s="21">
        <v>9600</v>
      </c>
      <c r="F27" s="22">
        <v>6832.6897888151998</v>
      </c>
      <c r="G27" s="3">
        <v>2</v>
      </c>
      <c r="H27" s="6">
        <v>18405</v>
      </c>
      <c r="I27" s="7">
        <v>1095659.6552620002</v>
      </c>
      <c r="J27" s="7">
        <v>59530.54361651725</v>
      </c>
      <c r="K27" s="8">
        <f t="shared" si="3"/>
        <v>50331.607725544534</v>
      </c>
      <c r="L27" s="23">
        <f t="shared" si="0"/>
        <v>0.84547535883041403</v>
      </c>
      <c r="M27" s="7">
        <f t="shared" si="1"/>
        <v>926353.24018864729</v>
      </c>
      <c r="N27" s="7">
        <f t="shared" si="2"/>
        <v>-169306.41507335287</v>
      </c>
    </row>
    <row r="28" spans="1:14" ht="47.25" x14ac:dyDescent="0.25">
      <c r="A28" s="2">
        <v>24</v>
      </c>
      <c r="B28" s="3" t="s">
        <v>23</v>
      </c>
      <c r="C28" s="7">
        <v>25040.163537433</v>
      </c>
      <c r="D28" s="7">
        <v>10369.754793715656</v>
      </c>
      <c r="E28" s="21">
        <v>4000</v>
      </c>
      <c r="F28" s="22">
        <v>7512.0490612299</v>
      </c>
      <c r="G28" s="3">
        <v>2</v>
      </c>
      <c r="H28" s="6">
        <v>20541</v>
      </c>
      <c r="I28" s="7">
        <v>724023.54289899953</v>
      </c>
      <c r="J28" s="7">
        <v>35247.726152524199</v>
      </c>
      <c r="K28" s="8">
        <f t="shared" si="3"/>
        <v>46921.967392378552</v>
      </c>
      <c r="L28" s="23">
        <f t="shared" si="0"/>
        <v>1.3312055134943315</v>
      </c>
      <c r="M28" s="7">
        <f t="shared" si="1"/>
        <v>963824.13220684777</v>
      </c>
      <c r="N28" s="7">
        <f t="shared" si="2"/>
        <v>239800.58930784825</v>
      </c>
    </row>
    <row r="29" spans="1:14" ht="63" x14ac:dyDescent="0.25">
      <c r="A29" s="2">
        <v>25</v>
      </c>
      <c r="B29" s="3" t="s">
        <v>24</v>
      </c>
      <c r="C29" s="7">
        <v>26725.744560987001</v>
      </c>
      <c r="D29" s="7">
        <v>10991.407461324212</v>
      </c>
      <c r="E29" s="21">
        <v>4000</v>
      </c>
      <c r="F29" s="22">
        <v>8017.7233682960996</v>
      </c>
      <c r="G29" s="3">
        <v>2</v>
      </c>
      <c r="H29" s="6">
        <v>289747</v>
      </c>
      <c r="I29" s="7">
        <v>9978478.36763799</v>
      </c>
      <c r="J29" s="7">
        <v>34438.590796929704</v>
      </c>
      <c r="K29" s="8">
        <f t="shared" si="3"/>
        <v>49734.875390607311</v>
      </c>
      <c r="L29" s="23">
        <f t="shared" si="0"/>
        <v>1.444161164545714</v>
      </c>
      <c r="M29" s="7">
        <f t="shared" si="1"/>
        <v>14410530.939802295</v>
      </c>
      <c r="N29" s="7">
        <f t="shared" si="2"/>
        <v>4432052.5721643046</v>
      </c>
    </row>
    <row r="30" spans="1:14" ht="63" x14ac:dyDescent="0.25">
      <c r="A30" s="2">
        <v>26</v>
      </c>
      <c r="B30" s="3" t="s">
        <v>25</v>
      </c>
      <c r="C30" s="7">
        <v>25621.679923062999</v>
      </c>
      <c r="D30" s="7">
        <v>11265.094533884461</v>
      </c>
      <c r="E30" s="21">
        <v>6400</v>
      </c>
      <c r="F30" s="22">
        <v>7686.5039769188988</v>
      </c>
      <c r="G30" s="3">
        <v>2</v>
      </c>
      <c r="H30" s="6">
        <v>76093</v>
      </c>
      <c r="I30" s="7">
        <v>2624355.9586660028</v>
      </c>
      <c r="J30" s="7">
        <v>34488.796060951769</v>
      </c>
      <c r="K30" s="8">
        <f t="shared" si="3"/>
        <v>50973.278433866362</v>
      </c>
      <c r="L30" s="23">
        <f t="shared" si="0"/>
        <v>1.4779663037173494</v>
      </c>
      <c r="M30" s="7">
        <f t="shared" si="1"/>
        <v>3878709.6758681932</v>
      </c>
      <c r="N30" s="7">
        <f t="shared" si="2"/>
        <v>1254353.7172021903</v>
      </c>
    </row>
    <row r="31" spans="1:14" ht="47.25" x14ac:dyDescent="0.25">
      <c r="A31" s="2">
        <v>27</v>
      </c>
      <c r="B31" s="3" t="s">
        <v>26</v>
      </c>
      <c r="C31" s="7">
        <v>27419.430571551999</v>
      </c>
      <c r="D31" s="7">
        <v>11701.158412332326</v>
      </c>
      <c r="E31" s="21">
        <v>5600</v>
      </c>
      <c r="F31" s="22">
        <v>8225.8291714655988</v>
      </c>
      <c r="G31" s="3">
        <v>2</v>
      </c>
      <c r="H31" s="6">
        <v>20714</v>
      </c>
      <c r="I31" s="7">
        <v>547438.19774299988</v>
      </c>
      <c r="J31" s="7">
        <v>26428.415455392482</v>
      </c>
      <c r="K31" s="8">
        <f t="shared" si="3"/>
        <v>52946.418155349929</v>
      </c>
      <c r="L31" s="23">
        <f t="shared" si="0"/>
        <v>2.0033898076377743</v>
      </c>
      <c r="M31" s="7">
        <f t="shared" si="1"/>
        <v>1096732.1056699185</v>
      </c>
      <c r="N31" s="7">
        <f t="shared" si="2"/>
        <v>549293.90792691859</v>
      </c>
    </row>
    <row r="32" spans="1:14" ht="47.25" x14ac:dyDescent="0.25">
      <c r="A32" s="2">
        <v>28</v>
      </c>
      <c r="B32" s="3" t="s">
        <v>27</v>
      </c>
      <c r="C32" s="7">
        <v>12266.252124748</v>
      </c>
      <c r="D32" s="7">
        <v>5658.6575551220776</v>
      </c>
      <c r="E32" s="21">
        <v>4000</v>
      </c>
      <c r="F32" s="22">
        <v>3679.8756374243999</v>
      </c>
      <c r="G32" s="3">
        <v>2</v>
      </c>
      <c r="H32" s="6">
        <v>84328</v>
      </c>
      <c r="I32" s="7">
        <v>1264124.8427089995</v>
      </c>
      <c r="J32" s="7">
        <v>14990.570661097139</v>
      </c>
      <c r="K32" s="8">
        <f t="shared" si="3"/>
        <v>25604.785317294478</v>
      </c>
      <c r="L32" s="23">
        <f t="shared" si="0"/>
        <v>1.7080594125574469</v>
      </c>
      <c r="M32" s="7">
        <f t="shared" si="1"/>
        <v>2159200.3362368084</v>
      </c>
      <c r="N32" s="7">
        <f t="shared" si="2"/>
        <v>895075.49352780893</v>
      </c>
    </row>
    <row r="33" spans="1:14" ht="47.25" x14ac:dyDescent="0.25">
      <c r="A33" s="2">
        <v>29</v>
      </c>
      <c r="B33" s="3" t="s">
        <v>28</v>
      </c>
      <c r="C33" s="7">
        <v>31756.767237718999</v>
      </c>
      <c r="D33" s="7">
        <v>13981.667814373119</v>
      </c>
      <c r="E33" s="21">
        <v>8000</v>
      </c>
      <c r="F33" s="22">
        <v>9527.0301713156987</v>
      </c>
      <c r="G33" s="3">
        <v>2</v>
      </c>
      <c r="H33" s="6">
        <v>24557</v>
      </c>
      <c r="I33" s="7">
        <v>744173.11632399925</v>
      </c>
      <c r="J33" s="7">
        <v>30303.909937044398</v>
      </c>
      <c r="K33" s="8">
        <f t="shared" si="3"/>
        <v>63265.465223407817</v>
      </c>
      <c r="L33" s="23">
        <f t="shared" si="0"/>
        <v>2.0876997507859616</v>
      </c>
      <c r="M33" s="7">
        <f t="shared" si="1"/>
        <v>1553610.0294912257</v>
      </c>
      <c r="N33" s="7">
        <f t="shared" si="2"/>
        <v>809436.91316722648</v>
      </c>
    </row>
    <row r="34" spans="1:14" ht="47.25" x14ac:dyDescent="0.25">
      <c r="A34" s="2">
        <v>30</v>
      </c>
      <c r="B34" s="3" t="s">
        <v>29</v>
      </c>
      <c r="C34" s="7">
        <v>27540.017112561</v>
      </c>
      <c r="D34" s="7">
        <v>4956.3918994529158</v>
      </c>
      <c r="E34" s="21">
        <v>6000</v>
      </c>
      <c r="F34" s="22">
        <v>8262.0051337682999</v>
      </c>
      <c r="G34" s="3">
        <v>1</v>
      </c>
      <c r="H34" s="6">
        <v>1605</v>
      </c>
      <c r="I34" s="7">
        <v>33601.342099000009</v>
      </c>
      <c r="J34" s="7">
        <v>36821.538740176526</v>
      </c>
      <c r="K34" s="8">
        <f t="shared" si="3"/>
        <v>46758.414145782219</v>
      </c>
      <c r="L34" s="23">
        <f t="shared" si="0"/>
        <v>1.2698658379195713</v>
      </c>
      <c r="M34" s="7">
        <f t="shared" si="1"/>
        <v>42669.196439768813</v>
      </c>
      <c r="N34" s="7">
        <f t="shared" si="2"/>
        <v>9067.8543407688048</v>
      </c>
    </row>
    <row r="35" spans="1:14" ht="47.25" x14ac:dyDescent="0.25">
      <c r="A35" s="2">
        <v>31</v>
      </c>
      <c r="B35" s="3" t="s">
        <v>30</v>
      </c>
      <c r="C35" s="7">
        <v>35219.035258502001</v>
      </c>
      <c r="D35" s="7">
        <v>14123.785404066264</v>
      </c>
      <c r="E35" s="21">
        <v>4000</v>
      </c>
      <c r="F35" s="22">
        <v>10565.710577550601</v>
      </c>
      <c r="G35" s="3">
        <v>2</v>
      </c>
      <c r="H35" s="6">
        <v>347552</v>
      </c>
      <c r="I35" s="7">
        <v>13000370.303810991</v>
      </c>
      <c r="J35" s="7">
        <v>37405.540189125633</v>
      </c>
      <c r="K35" s="8">
        <f t="shared" si="3"/>
        <v>63908.531240118864</v>
      </c>
      <c r="L35" s="23">
        <f t="shared" si="0"/>
        <v>1.7085311672279513</v>
      </c>
      <c r="M35" s="7">
        <f t="shared" si="1"/>
        <v>22211537.849565789</v>
      </c>
      <c r="N35" s="7">
        <f t="shared" si="2"/>
        <v>9211167.5457547978</v>
      </c>
    </row>
    <row r="36" spans="1:14" ht="31.5" x14ac:dyDescent="0.25">
      <c r="A36" s="2">
        <v>32</v>
      </c>
      <c r="B36" s="3" t="s">
        <v>31</v>
      </c>
      <c r="C36" s="7">
        <v>37753.149767595001</v>
      </c>
      <c r="D36" s="7">
        <v>16306.64945857515</v>
      </c>
      <c r="E36" s="21">
        <v>8400</v>
      </c>
      <c r="F36" s="22">
        <v>11325.9449302785</v>
      </c>
      <c r="G36" s="3">
        <v>2</v>
      </c>
      <c r="H36" s="6">
        <v>18841</v>
      </c>
      <c r="I36" s="7">
        <v>781484.13897299941</v>
      </c>
      <c r="J36" s="7">
        <v>41477.848255028897</v>
      </c>
      <c r="K36" s="8">
        <f t="shared" si="3"/>
        <v>73785.744156448651</v>
      </c>
      <c r="L36" s="23">
        <f t="shared" si="0"/>
        <v>1.7789192848860631</v>
      </c>
      <c r="M36" s="7">
        <f t="shared" si="1"/>
        <v>1390197.2056516488</v>
      </c>
      <c r="N36" s="7">
        <f t="shared" si="2"/>
        <v>608713.0666786494</v>
      </c>
    </row>
    <row r="37" spans="1:14" ht="63" x14ac:dyDescent="0.25">
      <c r="A37" s="2">
        <v>33</v>
      </c>
      <c r="B37" s="3" t="s">
        <v>32</v>
      </c>
      <c r="C37" s="7">
        <v>18352.601227110001</v>
      </c>
      <c r="D37" s="7">
        <v>9151.6076155952469</v>
      </c>
      <c r="E37" s="21">
        <v>8400</v>
      </c>
      <c r="F37" s="22">
        <v>5505.7803681329997</v>
      </c>
      <c r="G37" s="3">
        <v>2</v>
      </c>
      <c r="H37" s="6">
        <v>12650</v>
      </c>
      <c r="I37" s="7">
        <v>299485.76003100007</v>
      </c>
      <c r="J37" s="7">
        <v>23674.763638814235</v>
      </c>
      <c r="K37" s="8">
        <f t="shared" si="3"/>
        <v>41409.989210838248</v>
      </c>
      <c r="L37" s="23">
        <f t="shared" ref="L37:L68" si="4">K37/J37</f>
        <v>1.7491194354712591</v>
      </c>
      <c r="M37" s="7">
        <f t="shared" ref="M37:M68" si="5">L37*I37</f>
        <v>523836.36351710383</v>
      </c>
      <c r="N37" s="7">
        <f t="shared" ref="N37:N68" si="6">M37-I37</f>
        <v>224350.60348610376</v>
      </c>
    </row>
    <row r="38" spans="1:14" ht="94.5" x14ac:dyDescent="0.25">
      <c r="A38" s="2">
        <v>34</v>
      </c>
      <c r="B38" s="3" t="s">
        <v>33</v>
      </c>
      <c r="C38" s="7">
        <v>17270.783540515</v>
      </c>
      <c r="D38" s="7">
        <v>3658.0693197796063</v>
      </c>
      <c r="E38" s="21">
        <v>8400</v>
      </c>
      <c r="F38" s="22">
        <v>5181.2350621545002</v>
      </c>
      <c r="G38" s="3">
        <v>1</v>
      </c>
      <c r="H38" s="6">
        <v>86540</v>
      </c>
      <c r="I38" s="7">
        <v>2819556.5417720005</v>
      </c>
      <c r="J38" s="7">
        <v>32580.963043355681</v>
      </c>
      <c r="K38" s="8">
        <f t="shared" si="3"/>
        <v>34510.087922449107</v>
      </c>
      <c r="L38" s="23">
        <f t="shared" si="4"/>
        <v>1.0592101859152023</v>
      </c>
      <c r="M38" s="7">
        <f t="shared" si="5"/>
        <v>2986503.0088087455</v>
      </c>
      <c r="N38" s="7">
        <f t="shared" si="6"/>
        <v>166946.46703674505</v>
      </c>
    </row>
    <row r="39" spans="1:14" ht="47.25" x14ac:dyDescent="0.25">
      <c r="A39" s="2">
        <v>35</v>
      </c>
      <c r="B39" s="3" t="s">
        <v>34</v>
      </c>
      <c r="C39" s="7">
        <v>8286.5724712179999</v>
      </c>
      <c r="D39" s="7">
        <v>1941.2636314696192</v>
      </c>
      <c r="E39" s="21">
        <v>5600</v>
      </c>
      <c r="F39" s="22">
        <v>2485.9717413653998</v>
      </c>
      <c r="G39" s="3">
        <v>1</v>
      </c>
      <c r="H39" s="6">
        <v>116022</v>
      </c>
      <c r="I39" s="7">
        <v>2027243.262472</v>
      </c>
      <c r="J39" s="7">
        <v>17472.92119142921</v>
      </c>
      <c r="K39" s="8">
        <f t="shared" si="3"/>
        <v>18313.807844053019</v>
      </c>
      <c r="L39" s="23">
        <f t="shared" si="4"/>
        <v>1.0481251327932664</v>
      </c>
      <c r="M39" s="7">
        <f t="shared" si="5"/>
        <v>2124804.6136827194</v>
      </c>
      <c r="N39" s="7">
        <f t="shared" si="6"/>
        <v>97561.35121071944</v>
      </c>
    </row>
    <row r="40" spans="1:14" ht="63" x14ac:dyDescent="0.25">
      <c r="A40" s="2">
        <v>36</v>
      </c>
      <c r="B40" s="3" t="s">
        <v>35</v>
      </c>
      <c r="C40" s="7">
        <v>36970.611698881999</v>
      </c>
      <c r="D40" s="7">
        <v>8686.5215795368422</v>
      </c>
      <c r="E40" s="21">
        <v>25200</v>
      </c>
      <c r="F40" s="22">
        <v>11091.183509664599</v>
      </c>
      <c r="G40" s="3">
        <v>1</v>
      </c>
      <c r="H40" s="6">
        <v>27525</v>
      </c>
      <c r="I40" s="7">
        <v>1638303.04797</v>
      </c>
      <c r="J40" s="7">
        <v>59520.546701907355</v>
      </c>
      <c r="K40" s="8">
        <f t="shared" si="3"/>
        <v>81948.316788083437</v>
      </c>
      <c r="L40" s="23">
        <f t="shared" si="4"/>
        <v>1.3768071922877243</v>
      </c>
      <c r="M40" s="7">
        <f t="shared" si="5"/>
        <v>2255627.4195919964</v>
      </c>
      <c r="N40" s="7">
        <f t="shared" si="6"/>
        <v>617324.3716219964</v>
      </c>
    </row>
    <row r="41" spans="1:14" ht="78.75" x14ac:dyDescent="0.25">
      <c r="A41" s="2">
        <v>37</v>
      </c>
      <c r="B41" s="3" t="s">
        <v>36</v>
      </c>
      <c r="C41" s="7">
        <v>16212.274879516001</v>
      </c>
      <c r="D41" s="7">
        <v>7227.453880468478</v>
      </c>
      <c r="E41" s="21">
        <v>4400</v>
      </c>
      <c r="F41" s="22">
        <v>4863.6824638547996</v>
      </c>
      <c r="G41" s="3">
        <v>2</v>
      </c>
      <c r="H41" s="6">
        <v>57718</v>
      </c>
      <c r="I41" s="7">
        <v>1978978.9628449995</v>
      </c>
      <c r="J41" s="7">
        <v>34287.03286401122</v>
      </c>
      <c r="K41" s="8">
        <f t="shared" si="3"/>
        <v>32703.411223839277</v>
      </c>
      <c r="L41" s="23">
        <f t="shared" si="4"/>
        <v>0.95381281178651756</v>
      </c>
      <c r="M41" s="7">
        <f t="shared" si="5"/>
        <v>1887575.4890175553</v>
      </c>
      <c r="N41" s="7">
        <f t="shared" si="6"/>
        <v>-91403.47382744425</v>
      </c>
    </row>
    <row r="42" spans="1:14" ht="78.75" x14ac:dyDescent="0.25">
      <c r="A42" s="2">
        <v>38</v>
      </c>
      <c r="B42" s="3" t="s">
        <v>37</v>
      </c>
      <c r="C42" s="7">
        <v>33123.379804516997</v>
      </c>
      <c r="D42" s="7">
        <v>6101.5679385485928</v>
      </c>
      <c r="E42" s="21">
        <v>8400</v>
      </c>
      <c r="F42" s="22">
        <v>9937.0139413550987</v>
      </c>
      <c r="G42" s="3">
        <v>1</v>
      </c>
      <c r="H42" s="6">
        <v>17184</v>
      </c>
      <c r="I42" s="7">
        <v>546278.99713899917</v>
      </c>
      <c r="J42" s="7">
        <v>31789.9788837872</v>
      </c>
      <c r="K42" s="8">
        <f t="shared" si="3"/>
        <v>57561.96168442069</v>
      </c>
      <c r="L42" s="23">
        <f t="shared" si="4"/>
        <v>1.8106951846318189</v>
      </c>
      <c r="M42" s="7">
        <f t="shared" si="5"/>
        <v>989144.74958508497</v>
      </c>
      <c r="N42" s="7">
        <f t="shared" si="6"/>
        <v>442865.7524460858</v>
      </c>
    </row>
    <row r="43" spans="1:14" ht="47.25" x14ac:dyDescent="0.25">
      <c r="A43" s="2">
        <v>39</v>
      </c>
      <c r="B43" s="3" t="s">
        <v>38</v>
      </c>
      <c r="C43" s="7">
        <v>18097.354665432998</v>
      </c>
      <c r="D43" s="7">
        <v>6674.4159119112919</v>
      </c>
      <c r="E43" s="21">
        <v>0</v>
      </c>
      <c r="F43" s="22">
        <v>5429.2063996298994</v>
      </c>
      <c r="G43" s="3">
        <v>2</v>
      </c>
      <c r="H43" s="6">
        <v>7791</v>
      </c>
      <c r="I43" s="7">
        <v>294202.58429500007</v>
      </c>
      <c r="J43" s="7">
        <v>37761.851404826091</v>
      </c>
      <c r="K43" s="8">
        <f t="shared" si="3"/>
        <v>30200.976976974191</v>
      </c>
      <c r="L43" s="23">
        <f t="shared" si="4"/>
        <v>0.79977479528756379</v>
      </c>
      <c r="M43" s="7">
        <f t="shared" si="5"/>
        <v>235295.8116276059</v>
      </c>
      <c r="N43" s="7">
        <f t="shared" si="6"/>
        <v>-58906.772667394165</v>
      </c>
    </row>
    <row r="44" spans="1:14" ht="63" x14ac:dyDescent="0.25">
      <c r="A44" s="2">
        <v>40</v>
      </c>
      <c r="B44" s="3" t="s">
        <v>39</v>
      </c>
      <c r="C44" s="7">
        <v>8051.1633235622003</v>
      </c>
      <c r="D44" s="7">
        <v>5352.3738419248002</v>
      </c>
      <c r="E44" s="21">
        <v>8400</v>
      </c>
      <c r="F44" s="22">
        <v>2415.3489970686601</v>
      </c>
      <c r="G44" s="3">
        <v>2</v>
      </c>
      <c r="H44" s="6">
        <v>159715</v>
      </c>
      <c r="I44" s="7">
        <v>4510226.3694789922</v>
      </c>
      <c r="J44" s="7">
        <v>28239.215912588003</v>
      </c>
      <c r="K44" s="8">
        <f t="shared" si="3"/>
        <v>24218.88616255566</v>
      </c>
      <c r="L44" s="23">
        <f t="shared" si="4"/>
        <v>0.85763309567528656</v>
      </c>
      <c r="M44" s="7">
        <f t="shared" si="5"/>
        <v>3868119.4034525771</v>
      </c>
      <c r="N44" s="7">
        <f t="shared" si="6"/>
        <v>-642106.96602641512</v>
      </c>
    </row>
    <row r="45" spans="1:14" ht="47.25" x14ac:dyDescent="0.25">
      <c r="A45" s="2">
        <v>41</v>
      </c>
      <c r="B45" s="3" t="s">
        <v>40</v>
      </c>
      <c r="C45" s="7">
        <v>29756.694006148002</v>
      </c>
      <c r="D45" s="7">
        <v>12336.197930637121</v>
      </c>
      <c r="E45" s="21">
        <v>4800</v>
      </c>
      <c r="F45" s="22">
        <v>8927.0082018444009</v>
      </c>
      <c r="G45" s="3">
        <v>2</v>
      </c>
      <c r="H45" s="6">
        <v>116318</v>
      </c>
      <c r="I45" s="7">
        <v>3196405.935618001</v>
      </c>
      <c r="J45" s="7">
        <v>27479.89077888204</v>
      </c>
      <c r="K45" s="8">
        <f t="shared" si="3"/>
        <v>55819.90013862952</v>
      </c>
      <c r="L45" s="23">
        <f t="shared" si="4"/>
        <v>2.0312999272008181</v>
      </c>
      <c r="M45" s="7">
        <f t="shared" si="5"/>
        <v>6492859.1443251083</v>
      </c>
      <c r="N45" s="7">
        <f t="shared" si="6"/>
        <v>3296453.2087071072</v>
      </c>
    </row>
    <row r="46" spans="1:14" ht="47.25" x14ac:dyDescent="0.25">
      <c r="A46" s="2">
        <v>42</v>
      </c>
      <c r="B46" s="3" t="s">
        <v>41</v>
      </c>
      <c r="C46" s="7">
        <v>25340.699626334001</v>
      </c>
      <c r="D46" s="7">
        <v>11388.424907119072</v>
      </c>
      <c r="E46" s="21">
        <v>7200</v>
      </c>
      <c r="F46" s="22">
        <v>7602.2098879001996</v>
      </c>
      <c r="G46" s="3">
        <v>2</v>
      </c>
      <c r="H46" s="6">
        <v>323</v>
      </c>
      <c r="I46" s="7">
        <v>16483.920918999986</v>
      </c>
      <c r="J46" s="7">
        <v>51033.810894736802</v>
      </c>
      <c r="K46" s="8">
        <f t="shared" si="3"/>
        <v>51531.334421353269</v>
      </c>
      <c r="L46" s="23">
        <f t="shared" si="4"/>
        <v>1.0097489001486224</v>
      </c>
      <c r="M46" s="7">
        <f t="shared" si="5"/>
        <v>16644.621018097103</v>
      </c>
      <c r="N46" s="7">
        <f t="shared" si="6"/>
        <v>160.70009909711735</v>
      </c>
    </row>
    <row r="47" spans="1:14" ht="47.25" x14ac:dyDescent="0.25">
      <c r="A47" s="2">
        <v>43</v>
      </c>
      <c r="B47" s="3" t="s">
        <v>42</v>
      </c>
      <c r="C47" s="7">
        <v>18007.116356017999</v>
      </c>
      <c r="D47" s="7">
        <v>8683.7542093504126</v>
      </c>
      <c r="E47" s="21">
        <v>7200</v>
      </c>
      <c r="F47" s="22">
        <v>5402.1349068053996</v>
      </c>
      <c r="G47" s="3">
        <v>2</v>
      </c>
      <c r="H47" s="6">
        <v>360</v>
      </c>
      <c r="I47" s="7">
        <v>18189.448745000005</v>
      </c>
      <c r="J47" s="7">
        <v>50526.246513888902</v>
      </c>
      <c r="K47" s="8">
        <f t="shared" si="3"/>
        <v>39293.005472173812</v>
      </c>
      <c r="L47" s="23">
        <f t="shared" si="4"/>
        <v>0.77767513289103629</v>
      </c>
      <c r="M47" s="7">
        <f t="shared" si="5"/>
        <v>14145.481969982573</v>
      </c>
      <c r="N47" s="7">
        <f t="shared" si="6"/>
        <v>-4043.9667750174322</v>
      </c>
    </row>
    <row r="48" spans="1:14" ht="47.25" x14ac:dyDescent="0.25">
      <c r="A48" s="2">
        <v>44</v>
      </c>
      <c r="B48" s="3" t="s">
        <v>43</v>
      </c>
      <c r="C48" s="7">
        <v>17039.398819982001</v>
      </c>
      <c r="D48" s="7">
        <v>8326.8540192308465</v>
      </c>
      <c r="E48" s="21">
        <v>7200</v>
      </c>
      <c r="F48" s="22">
        <v>5111.8196459946003</v>
      </c>
      <c r="G48" s="3">
        <v>2</v>
      </c>
      <c r="H48" s="6">
        <v>11</v>
      </c>
      <c r="I48" s="7">
        <v>303.30467999999968</v>
      </c>
      <c r="J48" s="7">
        <v>27573.1527272727</v>
      </c>
      <c r="K48" s="8">
        <f t="shared" si="3"/>
        <v>37678.072485207449</v>
      </c>
      <c r="L48" s="23">
        <f t="shared" si="4"/>
        <v>1.3664767630268098</v>
      </c>
      <c r="M48" s="7">
        <f t="shared" si="5"/>
        <v>414.45879733728191</v>
      </c>
      <c r="N48" s="7">
        <f t="shared" si="6"/>
        <v>111.15411733728223</v>
      </c>
    </row>
    <row r="49" spans="1:14" ht="47.25" x14ac:dyDescent="0.25">
      <c r="A49" s="2">
        <v>45</v>
      </c>
      <c r="B49" s="3" t="s">
        <v>44</v>
      </c>
      <c r="C49" s="7">
        <v>12939.220263317</v>
      </c>
      <c r="D49" s="7">
        <v>6814.6829032746791</v>
      </c>
      <c r="E49" s="21">
        <v>7200</v>
      </c>
      <c r="F49" s="22">
        <v>3881.7660789950996</v>
      </c>
      <c r="G49" s="3">
        <v>2</v>
      </c>
      <c r="H49" s="6">
        <v>195</v>
      </c>
      <c r="I49" s="7">
        <v>6671.2615860000024</v>
      </c>
      <c r="J49" s="7">
        <v>34211.597876923086</v>
      </c>
      <c r="K49" s="8">
        <f t="shared" si="3"/>
        <v>30835.669245586781</v>
      </c>
      <c r="L49" s="23">
        <f t="shared" si="4"/>
        <v>0.90132210008192903</v>
      </c>
      <c r="M49" s="7">
        <f t="shared" si="5"/>
        <v>6012.9555028894229</v>
      </c>
      <c r="N49" s="7">
        <f t="shared" si="6"/>
        <v>-658.30608311057949</v>
      </c>
    </row>
    <row r="50" spans="1:14" ht="47.25" x14ac:dyDescent="0.25">
      <c r="A50" s="2">
        <v>46</v>
      </c>
      <c r="B50" s="3" t="s">
        <v>45</v>
      </c>
      <c r="C50" s="7">
        <v>12998.654975298999</v>
      </c>
      <c r="D50" s="7">
        <v>6836.6027912752215</v>
      </c>
      <c r="E50" s="21">
        <v>7200</v>
      </c>
      <c r="F50" s="22">
        <v>3899.5964925896997</v>
      </c>
      <c r="G50" s="3">
        <v>2</v>
      </c>
      <c r="H50" s="6">
        <v>3858</v>
      </c>
      <c r="I50" s="7">
        <v>151924.18159299999</v>
      </c>
      <c r="J50" s="7">
        <v>39378.999894504923</v>
      </c>
      <c r="K50" s="8">
        <f t="shared" si="3"/>
        <v>30934.85425916392</v>
      </c>
      <c r="L50" s="23">
        <f t="shared" si="4"/>
        <v>0.78556729073966836</v>
      </c>
      <c r="M50" s="7">
        <f t="shared" si="5"/>
        <v>119346.6677318544</v>
      </c>
      <c r="N50" s="7">
        <f t="shared" si="6"/>
        <v>-32577.513861145591</v>
      </c>
    </row>
    <row r="51" spans="1:14" ht="78.75" x14ac:dyDescent="0.25">
      <c r="A51" s="2">
        <v>47</v>
      </c>
      <c r="B51" s="3" t="s">
        <v>46</v>
      </c>
      <c r="C51" s="7">
        <v>33099.728427601003</v>
      </c>
      <c r="D51" s="7">
        <v>16973.49419415887</v>
      </c>
      <c r="E51" s="21">
        <v>16800</v>
      </c>
      <c r="F51" s="22">
        <v>9929.918528280301</v>
      </c>
      <c r="G51" s="3">
        <v>2</v>
      </c>
      <c r="H51" s="6">
        <v>44489</v>
      </c>
      <c r="I51" s="7">
        <v>2155232.4974290007</v>
      </c>
      <c r="J51" s="7">
        <v>48444.165915821904</v>
      </c>
      <c r="K51" s="8">
        <f t="shared" si="3"/>
        <v>76803.141150040174</v>
      </c>
      <c r="L51" s="23">
        <f t="shared" si="4"/>
        <v>1.5853950563107169</v>
      </c>
      <c r="M51" s="7">
        <f t="shared" si="5"/>
        <v>3416894.9466241375</v>
      </c>
      <c r="N51" s="7">
        <f t="shared" si="6"/>
        <v>1261662.4491951368</v>
      </c>
    </row>
    <row r="52" spans="1:14" ht="47.25" x14ac:dyDescent="0.25">
      <c r="A52" s="2">
        <v>48</v>
      </c>
      <c r="B52" s="3" t="s">
        <v>47</v>
      </c>
      <c r="C52" s="7">
        <v>44046.004365180001</v>
      </c>
      <c r="D52" s="7">
        <v>16244.43781016201</v>
      </c>
      <c r="E52" s="21">
        <v>0</v>
      </c>
      <c r="F52" s="22">
        <v>13213.801309553999</v>
      </c>
      <c r="G52" s="3">
        <v>2</v>
      </c>
      <c r="H52" s="6">
        <v>1626</v>
      </c>
      <c r="I52" s="7">
        <v>96236.035870000036</v>
      </c>
      <c r="J52" s="7">
        <v>59185.753917589202</v>
      </c>
      <c r="K52" s="8">
        <f t="shared" si="3"/>
        <v>73504.243484896011</v>
      </c>
      <c r="L52" s="23">
        <f t="shared" si="4"/>
        <v>1.2419245953552269</v>
      </c>
      <c r="M52" s="7">
        <f t="shared" si="5"/>
        <v>119517.8999064409</v>
      </c>
      <c r="N52" s="7">
        <f t="shared" si="6"/>
        <v>23281.864036440864</v>
      </c>
    </row>
    <row r="53" spans="1:14" ht="110.25" x14ac:dyDescent="0.25">
      <c r="A53" s="2">
        <v>49</v>
      </c>
      <c r="B53" s="3" t="s">
        <v>48</v>
      </c>
      <c r="C53" s="7">
        <v>27175.257151942998</v>
      </c>
      <c r="D53" s="7">
        <v>5516.7230822569836</v>
      </c>
      <c r="E53" s="21">
        <v>11200</v>
      </c>
      <c r="F53" s="22">
        <v>8152.577145582899</v>
      </c>
      <c r="G53" s="3">
        <v>1</v>
      </c>
      <c r="H53" s="6">
        <v>221248</v>
      </c>
      <c r="I53" s="7">
        <v>7413800.7687410051</v>
      </c>
      <c r="J53" s="7">
        <v>33509.0069457848</v>
      </c>
      <c r="K53" s="8">
        <f t="shared" si="3"/>
        <v>52044.557379782884</v>
      </c>
      <c r="L53" s="23">
        <f t="shared" si="4"/>
        <v>1.5531512904571385</v>
      </c>
      <c r="M53" s="7">
        <f t="shared" si="5"/>
        <v>11514754.231162218</v>
      </c>
      <c r="N53" s="7">
        <f t="shared" si="6"/>
        <v>4100953.4624212133</v>
      </c>
    </row>
    <row r="54" spans="1:14" ht="141.75" x14ac:dyDescent="0.25">
      <c r="A54" s="2">
        <v>50</v>
      </c>
      <c r="B54" s="3" t="s">
        <v>49</v>
      </c>
      <c r="C54" s="7">
        <v>39270.171107071998</v>
      </c>
      <c r="D54" s="7">
        <v>16071.784543083158</v>
      </c>
      <c r="E54" s="21">
        <v>5600</v>
      </c>
      <c r="F54" s="22">
        <v>11781.051332121599</v>
      </c>
      <c r="G54" s="3">
        <v>2</v>
      </c>
      <c r="H54" s="6">
        <v>16560</v>
      </c>
      <c r="I54" s="7">
        <v>866590.1350010006</v>
      </c>
      <c r="J54" s="7">
        <v>52330.322161896096</v>
      </c>
      <c r="K54" s="8">
        <f t="shared" si="3"/>
        <v>72723.006982276755</v>
      </c>
      <c r="L54" s="23">
        <f t="shared" si="4"/>
        <v>1.3896915588880021</v>
      </c>
      <c r="M54" s="7">
        <f t="shared" si="5"/>
        <v>1204292.9956265048</v>
      </c>
      <c r="N54" s="7">
        <f t="shared" si="6"/>
        <v>337702.86062550417</v>
      </c>
    </row>
    <row r="55" spans="1:14" ht="78.75" x14ac:dyDescent="0.25">
      <c r="A55" s="2">
        <v>51</v>
      </c>
      <c r="B55" s="3" t="s">
        <v>50</v>
      </c>
      <c r="C55" s="7">
        <v>44218.099484630002</v>
      </c>
      <c r="D55" s="7">
        <v>19485.314482585614</v>
      </c>
      <c r="E55" s="21">
        <v>11200</v>
      </c>
      <c r="F55" s="22">
        <v>13265.429845389001</v>
      </c>
      <c r="G55" s="3">
        <v>2</v>
      </c>
      <c r="H55" s="6">
        <v>13677</v>
      </c>
      <c r="I55" s="7">
        <v>761506.55885599938</v>
      </c>
      <c r="J55" s="7">
        <v>55677.894191416199</v>
      </c>
      <c r="K55" s="8">
        <f t="shared" si="3"/>
        <v>88168.843812604609</v>
      </c>
      <c r="L55" s="23">
        <f t="shared" si="4"/>
        <v>1.5835520558569816</v>
      </c>
      <c r="M55" s="7">
        <f t="shared" si="5"/>
        <v>1205885.2768249933</v>
      </c>
      <c r="N55" s="7">
        <f t="shared" si="6"/>
        <v>444378.71796899394</v>
      </c>
    </row>
    <row r="56" spans="1:14" ht="78.75" x14ac:dyDescent="0.25">
      <c r="A56" s="2">
        <v>52</v>
      </c>
      <c r="B56" s="3" t="s">
        <v>51</v>
      </c>
      <c r="C56" s="7">
        <v>46384.699435896997</v>
      </c>
      <c r="D56" s="7">
        <v>18695.666428669065</v>
      </c>
      <c r="E56" s="21">
        <v>5600</v>
      </c>
      <c r="F56" s="22">
        <v>13915.409830769098</v>
      </c>
      <c r="G56" s="3">
        <v>2</v>
      </c>
      <c r="H56" s="6">
        <v>413</v>
      </c>
      <c r="I56" s="7">
        <v>25956.810619000003</v>
      </c>
      <c r="J56" s="7">
        <v>62849.420384987898</v>
      </c>
      <c r="K56" s="8">
        <f t="shared" si="3"/>
        <v>84595.775695335164</v>
      </c>
      <c r="L56" s="23">
        <f t="shared" si="4"/>
        <v>1.3460072531638105</v>
      </c>
      <c r="M56" s="7">
        <f t="shared" si="5"/>
        <v>34938.055362173422</v>
      </c>
      <c r="N56" s="7">
        <f t="shared" si="6"/>
        <v>8981.2447431734181</v>
      </c>
    </row>
    <row r="57" spans="1:14" ht="47.25" x14ac:dyDescent="0.25">
      <c r="A57" s="2">
        <v>53</v>
      </c>
      <c r="B57" s="3" t="s">
        <v>52</v>
      </c>
      <c r="C57" s="7">
        <v>7935.9467419803004</v>
      </c>
      <c r="D57" s="7">
        <v>3380.7413337239268</v>
      </c>
      <c r="E57" s="21">
        <v>1600</v>
      </c>
      <c r="F57" s="22">
        <v>2380.7840225940899</v>
      </c>
      <c r="G57" s="3">
        <v>2</v>
      </c>
      <c r="H57" s="6">
        <v>52573</v>
      </c>
      <c r="I57" s="7">
        <v>1179949.9972719999</v>
      </c>
      <c r="J57" s="7">
        <v>22444.030153729098</v>
      </c>
      <c r="K57" s="8">
        <f t="shared" si="3"/>
        <v>15297.472098298316</v>
      </c>
      <c r="L57" s="23">
        <f t="shared" si="4"/>
        <v>0.68158312003321853</v>
      </c>
      <c r="M57" s="7">
        <f t="shared" si="5"/>
        <v>804234.00062383746</v>
      </c>
      <c r="N57" s="7">
        <f t="shared" si="6"/>
        <v>-375715.99664816249</v>
      </c>
    </row>
    <row r="58" spans="1:14" ht="157.5" x14ac:dyDescent="0.25">
      <c r="A58" s="2">
        <v>54</v>
      </c>
      <c r="B58" s="3" t="s">
        <v>53</v>
      </c>
      <c r="C58" s="7">
        <v>10865.815011272</v>
      </c>
      <c r="D58" s="7">
        <v>4574.7736235410048</v>
      </c>
      <c r="E58" s="21">
        <v>2000</v>
      </c>
      <c r="F58" s="22">
        <v>3259.7445033815998</v>
      </c>
      <c r="G58" s="3">
        <v>2</v>
      </c>
      <c r="H58" s="6">
        <v>51122</v>
      </c>
      <c r="I58" s="7">
        <v>1577567.6139059986</v>
      </c>
      <c r="J58" s="7">
        <v>30858.879032627803</v>
      </c>
      <c r="K58" s="8">
        <f t="shared" si="3"/>
        <v>20700.333138194605</v>
      </c>
      <c r="L58" s="23">
        <f t="shared" si="4"/>
        <v>0.67080638659322867</v>
      </c>
      <c r="M58" s="7">
        <f t="shared" si="5"/>
        <v>1058242.4306907847</v>
      </c>
      <c r="N58" s="7">
        <f t="shared" si="6"/>
        <v>-519325.18321521394</v>
      </c>
    </row>
    <row r="59" spans="1:14" ht="63" x14ac:dyDescent="0.25">
      <c r="A59" s="2">
        <v>55</v>
      </c>
      <c r="B59" s="3" t="s">
        <v>54</v>
      </c>
      <c r="C59" s="7">
        <v>16849.517535442999</v>
      </c>
      <c r="D59" s="7">
        <v>6554.6423465119005</v>
      </c>
      <c r="E59" s="21">
        <v>1200</v>
      </c>
      <c r="F59" s="22">
        <v>5054.8552606328994</v>
      </c>
      <c r="G59" s="3">
        <v>2</v>
      </c>
      <c r="H59" s="6">
        <v>204306</v>
      </c>
      <c r="I59" s="7">
        <v>4367715.436737</v>
      </c>
      <c r="J59" s="7">
        <v>21378.302334424836</v>
      </c>
      <c r="K59" s="8">
        <f t="shared" si="3"/>
        <v>29659.015142587799</v>
      </c>
      <c r="L59" s="23">
        <f t="shared" si="4"/>
        <v>1.3873419263431774</v>
      </c>
      <c r="M59" s="7">
        <f t="shared" si="5"/>
        <v>6059514.7477215417</v>
      </c>
      <c r="N59" s="7">
        <f t="shared" si="6"/>
        <v>1691799.3109845417</v>
      </c>
    </row>
    <row r="60" spans="1:14" ht="63" x14ac:dyDescent="0.25">
      <c r="A60" s="2">
        <v>56</v>
      </c>
      <c r="B60" s="3" t="s">
        <v>55</v>
      </c>
      <c r="C60" s="7">
        <v>15878.529059511</v>
      </c>
      <c r="D60" s="7">
        <v>6650.4510895988533</v>
      </c>
      <c r="E60" s="21">
        <v>2800</v>
      </c>
      <c r="F60" s="22">
        <v>4763.5587178532996</v>
      </c>
      <c r="G60" s="3">
        <v>2</v>
      </c>
      <c r="H60" s="6">
        <v>412155</v>
      </c>
      <c r="I60" s="7">
        <v>7622094.6496839933</v>
      </c>
      <c r="J60" s="7">
        <v>18493.272311834124</v>
      </c>
      <c r="K60" s="8">
        <f t="shared" si="3"/>
        <v>30092.53886696315</v>
      </c>
      <c r="L60" s="23">
        <f t="shared" si="4"/>
        <v>1.6272154737972728</v>
      </c>
      <c r="M60" s="7">
        <f t="shared" si="5"/>
        <v>12402790.356713198</v>
      </c>
      <c r="N60" s="7">
        <f t="shared" si="6"/>
        <v>4780695.7070292048</v>
      </c>
    </row>
    <row r="61" spans="1:14" ht="63" x14ac:dyDescent="0.25">
      <c r="A61" s="2">
        <v>57</v>
      </c>
      <c r="B61" s="3" t="s">
        <v>56</v>
      </c>
      <c r="C61" s="7">
        <v>12189.814006245</v>
      </c>
      <c r="D61" s="7">
        <v>5403.5090680284811</v>
      </c>
      <c r="E61" s="21">
        <v>3200</v>
      </c>
      <c r="F61" s="22">
        <v>3656.9442018734999</v>
      </c>
      <c r="G61" s="3">
        <v>2</v>
      </c>
      <c r="H61" s="6">
        <v>30654</v>
      </c>
      <c r="I61" s="7">
        <v>1083818.6877400002</v>
      </c>
      <c r="J61" s="7">
        <v>35356.517509623547</v>
      </c>
      <c r="K61" s="8">
        <f t="shared" si="3"/>
        <v>24450.26727614698</v>
      </c>
      <c r="L61" s="23">
        <f t="shared" si="4"/>
        <v>0.69153494174000485</v>
      </c>
      <c r="M61" s="7">
        <f t="shared" si="5"/>
        <v>749498.4930830095</v>
      </c>
      <c r="N61" s="7">
        <f t="shared" si="6"/>
        <v>-334320.1946569907</v>
      </c>
    </row>
    <row r="62" spans="1:14" ht="47.25" x14ac:dyDescent="0.25">
      <c r="A62" s="2">
        <v>58</v>
      </c>
      <c r="B62" s="3" t="s">
        <v>57</v>
      </c>
      <c r="C62" s="7">
        <v>8992.2725788853004</v>
      </c>
      <c r="D62" s="7">
        <v>4905.1090011729721</v>
      </c>
      <c r="E62" s="21">
        <v>5600</v>
      </c>
      <c r="F62" s="22">
        <v>2697.6817736655898</v>
      </c>
      <c r="G62" s="3">
        <v>2</v>
      </c>
      <c r="H62" s="6">
        <v>25712</v>
      </c>
      <c r="I62" s="7">
        <v>688101.54425400007</v>
      </c>
      <c r="J62" s="7">
        <v>26761.883332840702</v>
      </c>
      <c r="K62" s="8">
        <f t="shared" si="3"/>
        <v>22195.063353723861</v>
      </c>
      <c r="L62" s="23">
        <f t="shared" si="4"/>
        <v>0.82935356520620163</v>
      </c>
      <c r="M62" s="7">
        <f t="shared" si="5"/>
        <v>570679.46895094786</v>
      </c>
      <c r="N62" s="7">
        <f t="shared" si="6"/>
        <v>-117422.0753030522</v>
      </c>
    </row>
    <row r="63" spans="1:14" ht="110.25" x14ac:dyDescent="0.25">
      <c r="A63" s="2">
        <v>59</v>
      </c>
      <c r="B63" s="3" t="s">
        <v>58</v>
      </c>
      <c r="C63" s="7">
        <v>24018.953845921002</v>
      </c>
      <c r="D63" s="7">
        <v>10106.605186050198</v>
      </c>
      <c r="E63" s="21">
        <v>4400</v>
      </c>
      <c r="F63" s="22">
        <v>7205.6861537763007</v>
      </c>
      <c r="G63" s="3">
        <v>2</v>
      </c>
      <c r="H63" s="6">
        <v>168680</v>
      </c>
      <c r="I63" s="7">
        <v>7629039.9297369998</v>
      </c>
      <c r="J63" s="7">
        <v>45227.886707001424</v>
      </c>
      <c r="K63" s="8">
        <f t="shared" si="3"/>
        <v>45731.245185747503</v>
      </c>
      <c r="L63" s="23">
        <f t="shared" si="4"/>
        <v>1.0111293831172563</v>
      </c>
      <c r="M63" s="7">
        <f t="shared" si="5"/>
        <v>7713946.4379318887</v>
      </c>
      <c r="N63" s="7">
        <f t="shared" si="6"/>
        <v>84906.508194888942</v>
      </c>
    </row>
    <row r="64" spans="1:14" ht="47.25" x14ac:dyDescent="0.25">
      <c r="A64" s="2">
        <v>60</v>
      </c>
      <c r="B64" s="3" t="s">
        <v>59</v>
      </c>
      <c r="C64" s="7">
        <v>24523.439150915001</v>
      </c>
      <c r="D64" s="7">
        <v>10292.662475042205</v>
      </c>
      <c r="E64" s="21">
        <v>4400</v>
      </c>
      <c r="F64" s="22">
        <v>7357.0317452745003</v>
      </c>
      <c r="G64" s="3">
        <v>2</v>
      </c>
      <c r="H64" s="6">
        <v>57385</v>
      </c>
      <c r="I64" s="7">
        <v>1973791.659578</v>
      </c>
      <c r="J64" s="7">
        <v>34395.602676274284</v>
      </c>
      <c r="K64" s="8">
        <f t="shared" si="3"/>
        <v>46573.133371231706</v>
      </c>
      <c r="L64" s="23">
        <f t="shared" si="4"/>
        <v>1.3540432423752049</v>
      </c>
      <c r="M64" s="7">
        <f t="shared" si="5"/>
        <v>2672599.2585081318</v>
      </c>
      <c r="N64" s="7">
        <f t="shared" si="6"/>
        <v>698807.59893013188</v>
      </c>
    </row>
    <row r="65" spans="1:14" ht="78.75" x14ac:dyDescent="0.25">
      <c r="A65" s="2">
        <v>61</v>
      </c>
      <c r="B65" s="3" t="s">
        <v>60</v>
      </c>
      <c r="C65" s="7">
        <v>32596.286420977998</v>
      </c>
      <c r="D65" s="7">
        <v>13723.893567069288</v>
      </c>
      <c r="E65" s="21">
        <v>6000</v>
      </c>
      <c r="F65" s="22">
        <v>9778.8859262933984</v>
      </c>
      <c r="G65" s="3">
        <v>2</v>
      </c>
      <c r="H65" s="6">
        <v>5840</v>
      </c>
      <c r="I65" s="7">
        <v>196115.81332499997</v>
      </c>
      <c r="J65" s="7">
        <v>33581.474884417803</v>
      </c>
      <c r="K65" s="8">
        <f t="shared" si="3"/>
        <v>62099.065914340681</v>
      </c>
      <c r="L65" s="23">
        <f t="shared" si="4"/>
        <v>1.8492060318397563</v>
      </c>
      <c r="M65" s="7">
        <f t="shared" si="5"/>
        <v>362658.54493974958</v>
      </c>
      <c r="N65" s="7">
        <f t="shared" si="6"/>
        <v>166542.73161474962</v>
      </c>
    </row>
    <row r="66" spans="1:14" ht="63" x14ac:dyDescent="0.25">
      <c r="A66" s="2">
        <v>62</v>
      </c>
      <c r="B66" s="3" t="s">
        <v>61</v>
      </c>
      <c r="C66" s="7">
        <v>31624.136405743</v>
      </c>
      <c r="D66" s="7">
        <v>13365.358651309325</v>
      </c>
      <c r="E66" s="21">
        <v>6000</v>
      </c>
      <c r="F66" s="22">
        <v>9487.2409217228997</v>
      </c>
      <c r="G66" s="3">
        <v>2</v>
      </c>
      <c r="H66" s="6">
        <v>2580</v>
      </c>
      <c r="I66" s="7">
        <v>98730.160979000022</v>
      </c>
      <c r="J66" s="7">
        <v>38267.504255426364</v>
      </c>
      <c r="K66" s="8">
        <f t="shared" si="3"/>
        <v>60476.735978775228</v>
      </c>
      <c r="L66" s="23">
        <f t="shared" si="4"/>
        <v>1.5803679167344595</v>
      </c>
      <c r="M66" s="7">
        <f t="shared" si="5"/>
        <v>156029.9788252401</v>
      </c>
      <c r="N66" s="7">
        <f t="shared" si="6"/>
        <v>57299.817846240083</v>
      </c>
    </row>
    <row r="67" spans="1:14" ht="47.25" x14ac:dyDescent="0.25">
      <c r="A67" s="2">
        <v>63</v>
      </c>
      <c r="B67" s="3" t="s">
        <v>62</v>
      </c>
      <c r="C67" s="7">
        <v>18237.632984520998</v>
      </c>
      <c r="D67" s="7">
        <v>7520.503153341313</v>
      </c>
      <c r="E67" s="21">
        <v>2800</v>
      </c>
      <c r="F67" s="22">
        <v>5471.289895356299</v>
      </c>
      <c r="G67" s="3">
        <v>2</v>
      </c>
      <c r="H67" s="6">
        <v>258567</v>
      </c>
      <c r="I67" s="7">
        <v>6606127.5341609949</v>
      </c>
      <c r="J67" s="7">
        <v>25548.997103887948</v>
      </c>
      <c r="K67" s="8">
        <f t="shared" si="3"/>
        <v>34029.42603321861</v>
      </c>
      <c r="L67" s="23">
        <f t="shared" si="4"/>
        <v>1.3319280555259112</v>
      </c>
      <c r="M67" s="7">
        <f t="shared" si="5"/>
        <v>8798886.6011312362</v>
      </c>
      <c r="N67" s="7">
        <f t="shared" si="6"/>
        <v>2192759.0669702413</v>
      </c>
    </row>
    <row r="68" spans="1:14" ht="47.25" x14ac:dyDescent="0.25">
      <c r="A68" s="2">
        <v>64</v>
      </c>
      <c r="B68" s="3" t="s">
        <v>63</v>
      </c>
      <c r="C68" s="7">
        <v>30866.393550174002</v>
      </c>
      <c r="D68" s="7">
        <v>12745.46196016045</v>
      </c>
      <c r="E68" s="21">
        <v>4800</v>
      </c>
      <c r="F68" s="22">
        <v>9259.9180650521994</v>
      </c>
      <c r="G68" s="3">
        <v>2</v>
      </c>
      <c r="H68" s="6">
        <v>11851</v>
      </c>
      <c r="I68" s="7">
        <v>391395.98955900001</v>
      </c>
      <c r="J68" s="7">
        <v>33026.410392287573</v>
      </c>
      <c r="K68" s="8">
        <f t="shared" si="3"/>
        <v>57671.773575386658</v>
      </c>
      <c r="L68" s="23">
        <f t="shared" si="4"/>
        <v>1.7462319667914725</v>
      </c>
      <c r="M68" s="7">
        <f t="shared" si="5"/>
        <v>683468.18864190718</v>
      </c>
      <c r="N68" s="7">
        <f t="shared" si="6"/>
        <v>292072.19908290717</v>
      </c>
    </row>
    <row r="69" spans="1:14" ht="63" x14ac:dyDescent="0.25">
      <c r="A69" s="2">
        <v>65</v>
      </c>
      <c r="B69" s="3" t="s">
        <v>64</v>
      </c>
      <c r="C69" s="7">
        <v>32986.138276771999</v>
      </c>
      <c r="D69" s="7">
        <v>13754.194514655443</v>
      </c>
      <c r="E69" s="21">
        <v>5600</v>
      </c>
      <c r="F69" s="22">
        <v>9895.8414830315996</v>
      </c>
      <c r="G69" s="3">
        <v>2</v>
      </c>
      <c r="H69" s="6">
        <v>5458</v>
      </c>
      <c r="I69" s="7">
        <v>204376.48601100003</v>
      </c>
      <c r="J69" s="7">
        <v>37445.30707420301</v>
      </c>
      <c r="K69" s="8">
        <f t="shared" si="3"/>
        <v>62236.174274459037</v>
      </c>
      <c r="L69" s="23">
        <f t="shared" ref="L69:L100" si="7">K69/J69</f>
        <v>1.6620553852350448</v>
      </c>
      <c r="M69" s="7">
        <f t="shared" ref="M69:M100" si="8">L69*I69</f>
        <v>339685.03918999742</v>
      </c>
      <c r="N69" s="7">
        <f t="shared" ref="N69:N100" si="9">M69-I69</f>
        <v>135308.55317899739</v>
      </c>
    </row>
    <row r="70" spans="1:14" ht="63" x14ac:dyDescent="0.25">
      <c r="A70" s="2">
        <v>66</v>
      </c>
      <c r="B70" s="3" t="s">
        <v>65</v>
      </c>
      <c r="C70" s="7">
        <v>21578.518624081</v>
      </c>
      <c r="D70" s="7">
        <v>9093.0788198953378</v>
      </c>
      <c r="E70" s="21">
        <v>4000</v>
      </c>
      <c r="F70" s="22">
        <v>6473.5555872242994</v>
      </c>
      <c r="G70" s="3">
        <v>2</v>
      </c>
      <c r="H70" s="6">
        <v>612337</v>
      </c>
      <c r="I70" s="7">
        <v>20775746.935051002</v>
      </c>
      <c r="J70" s="7">
        <v>33928.615999116504</v>
      </c>
      <c r="K70" s="8">
        <f t="shared" ref="K70:K133" si="10">(C70+E70+F70)/IF(G70=1,89.4,IF(G70=2,77.9,38.4))*100</f>
        <v>41145.153031200636</v>
      </c>
      <c r="L70" s="23">
        <f t="shared" si="7"/>
        <v>1.2126976541652053</v>
      </c>
      <c r="M70" s="7">
        <f t="shared" si="8"/>
        <v>25194699.571666304</v>
      </c>
      <c r="N70" s="7">
        <f t="shared" si="9"/>
        <v>4418952.6366153024</v>
      </c>
    </row>
    <row r="71" spans="1:14" ht="63" x14ac:dyDescent="0.25">
      <c r="A71" s="2">
        <v>67</v>
      </c>
      <c r="B71" s="3" t="s">
        <v>66</v>
      </c>
      <c r="C71" s="7">
        <v>18698.628783553999</v>
      </c>
      <c r="D71" s="7">
        <v>7577.0424255649086</v>
      </c>
      <c r="E71" s="21">
        <v>2400</v>
      </c>
      <c r="F71" s="22">
        <v>5609.5886350661995</v>
      </c>
      <c r="G71" s="3">
        <v>2</v>
      </c>
      <c r="H71" s="6">
        <v>287361</v>
      </c>
      <c r="I71" s="7">
        <v>11022067.065402003</v>
      </c>
      <c r="J71" s="7">
        <v>38356.168949168481</v>
      </c>
      <c r="K71" s="8">
        <f t="shared" si="10"/>
        <v>34285.259844185108</v>
      </c>
      <c r="L71" s="23">
        <f t="shared" si="7"/>
        <v>0.8938655966820267</v>
      </c>
      <c r="M71" s="7">
        <f t="shared" si="8"/>
        <v>9852246.5540848766</v>
      </c>
      <c r="N71" s="7">
        <f t="shared" si="9"/>
        <v>-1169820.5113171265</v>
      </c>
    </row>
    <row r="72" spans="1:14" ht="63" x14ac:dyDescent="0.25">
      <c r="A72" s="2">
        <v>68</v>
      </c>
      <c r="B72" s="3" t="s">
        <v>67</v>
      </c>
      <c r="C72" s="7">
        <v>14978.753523096</v>
      </c>
      <c r="D72" s="7">
        <v>40861.942242956451</v>
      </c>
      <c r="E72" s="21">
        <v>6000</v>
      </c>
      <c r="F72" s="22">
        <v>4493.6260569287997</v>
      </c>
      <c r="G72" s="3">
        <v>3</v>
      </c>
      <c r="H72" s="6">
        <v>2075</v>
      </c>
      <c r="I72" s="7">
        <v>147000.13163799999</v>
      </c>
      <c r="J72" s="7">
        <v>70843.4369339759</v>
      </c>
      <c r="K72" s="8">
        <f t="shared" si="10"/>
        <v>66334.321822981248</v>
      </c>
      <c r="L72" s="23">
        <f t="shared" si="7"/>
        <v>0.93635098315180532</v>
      </c>
      <c r="M72" s="7">
        <f t="shared" si="8"/>
        <v>137643.71778268609</v>
      </c>
      <c r="N72" s="7">
        <f t="shared" si="9"/>
        <v>-9356.4138553139055</v>
      </c>
    </row>
    <row r="73" spans="1:14" ht="126" x14ac:dyDescent="0.25">
      <c r="A73" s="2">
        <v>69</v>
      </c>
      <c r="B73" s="3" t="s">
        <v>68</v>
      </c>
      <c r="C73" s="7">
        <v>35281.658041955998</v>
      </c>
      <c r="D73" s="7">
        <v>81276.957708329093</v>
      </c>
      <c r="E73" s="21">
        <v>4800</v>
      </c>
      <c r="F73" s="22">
        <v>10584.497412586799</v>
      </c>
      <c r="G73" s="3">
        <v>3</v>
      </c>
      <c r="H73" s="6">
        <v>51953</v>
      </c>
      <c r="I73" s="7">
        <v>7999106.8319460051</v>
      </c>
      <c r="J73" s="7">
        <v>115053.744289422</v>
      </c>
      <c r="K73" s="8">
        <f t="shared" si="10"/>
        <v>131943.11316287189</v>
      </c>
      <c r="L73" s="23">
        <f t="shared" si="7"/>
        <v>1.1467954735220443</v>
      </c>
      <c r="M73" s="7">
        <f t="shared" si="8"/>
        <v>9173339.5070949383</v>
      </c>
      <c r="N73" s="7">
        <f t="shared" si="9"/>
        <v>1174232.6751489332</v>
      </c>
    </row>
    <row r="74" spans="1:14" ht="47.25" x14ac:dyDescent="0.25">
      <c r="A74" s="2">
        <v>70</v>
      </c>
      <c r="B74" s="3" t="s">
        <v>69</v>
      </c>
      <c r="C74" s="7">
        <v>20788.083055013001</v>
      </c>
      <c r="D74" s="7">
        <v>52335.148204308367</v>
      </c>
      <c r="E74" s="21">
        <v>5600</v>
      </c>
      <c r="F74" s="22">
        <v>6236.4249165039</v>
      </c>
      <c r="G74" s="3">
        <v>3</v>
      </c>
      <c r="H74" s="6">
        <v>749094</v>
      </c>
      <c r="I74" s="7">
        <v>61807306.76281815</v>
      </c>
      <c r="J74" s="7">
        <v>82397.257946303696</v>
      </c>
      <c r="K74" s="8">
        <f t="shared" si="10"/>
        <v>84959.656175825265</v>
      </c>
      <c r="L74" s="23">
        <f t="shared" si="7"/>
        <v>1.0310981007546565</v>
      </c>
      <c r="M74" s="7">
        <f t="shared" si="8"/>
        <v>63729396.61590223</v>
      </c>
      <c r="N74" s="7">
        <f t="shared" si="9"/>
        <v>1922089.8530840799</v>
      </c>
    </row>
    <row r="75" spans="1:14" ht="47.25" x14ac:dyDescent="0.25">
      <c r="A75" s="2">
        <v>71</v>
      </c>
      <c r="B75" s="3" t="s">
        <v>70</v>
      </c>
      <c r="C75" s="7">
        <v>52158.743285324002</v>
      </c>
      <c r="D75" s="7">
        <v>113264.37922626945</v>
      </c>
      <c r="E75" s="21">
        <v>2800</v>
      </c>
      <c r="F75" s="22">
        <v>15647.6229855972</v>
      </c>
      <c r="G75" s="3">
        <v>3</v>
      </c>
      <c r="H75" s="6">
        <v>10096</v>
      </c>
      <c r="I75" s="7">
        <v>1140772.9933940012</v>
      </c>
      <c r="J75" s="7">
        <v>112992.57066105401</v>
      </c>
      <c r="K75" s="8">
        <f t="shared" si="10"/>
        <v>183870.74549719066</v>
      </c>
      <c r="L75" s="23">
        <f t="shared" si="7"/>
        <v>1.6272817267672517</v>
      </c>
      <c r="M75" s="7">
        <f t="shared" si="8"/>
        <v>1856359.0465396368</v>
      </c>
      <c r="N75" s="7">
        <f t="shared" si="9"/>
        <v>715586.05314563564</v>
      </c>
    </row>
    <row r="76" spans="1:14" ht="47.25" x14ac:dyDescent="0.25">
      <c r="A76" s="2">
        <v>72</v>
      </c>
      <c r="B76" s="3" t="s">
        <v>71</v>
      </c>
      <c r="C76" s="7">
        <v>13756.425296033</v>
      </c>
      <c r="D76" s="7">
        <v>35746.211919435482</v>
      </c>
      <c r="E76" s="21">
        <v>4400</v>
      </c>
      <c r="F76" s="22">
        <v>4126.9275888099</v>
      </c>
      <c r="G76" s="3">
        <v>3</v>
      </c>
      <c r="H76" s="6">
        <v>231</v>
      </c>
      <c r="I76" s="7">
        <v>20494.486876999996</v>
      </c>
      <c r="J76" s="7">
        <v>88720.722411255396</v>
      </c>
      <c r="K76" s="8">
        <f t="shared" si="10"/>
        <v>58029.56480427838</v>
      </c>
      <c r="L76" s="23">
        <f t="shared" si="7"/>
        <v>0.65407002137886738</v>
      </c>
      <c r="M76" s="7">
        <f t="shared" si="8"/>
        <v>13404.829469788305</v>
      </c>
      <c r="N76" s="7">
        <f t="shared" si="9"/>
        <v>-7089.657407211691</v>
      </c>
    </row>
    <row r="77" spans="1:14" ht="63" x14ac:dyDescent="0.25">
      <c r="A77" s="2">
        <v>73</v>
      </c>
      <c r="B77" s="3" t="s">
        <v>72</v>
      </c>
      <c r="C77" s="7">
        <v>33195.920261974003</v>
      </c>
      <c r="D77" s="7">
        <v>80135.65871299163</v>
      </c>
      <c r="E77" s="21">
        <v>6800</v>
      </c>
      <c r="F77" s="22">
        <v>9958.7760785922001</v>
      </c>
      <c r="G77" s="3">
        <v>3</v>
      </c>
      <c r="H77" s="6">
        <v>12593</v>
      </c>
      <c r="I77" s="7">
        <v>910515.16005199985</v>
      </c>
      <c r="J77" s="7">
        <v>69425.206391987289</v>
      </c>
      <c r="K77" s="8">
        <f t="shared" si="10"/>
        <v>130090.35505355783</v>
      </c>
      <c r="L77" s="23">
        <f t="shared" si="7"/>
        <v>1.8738202133536934</v>
      </c>
      <c r="M77" s="7">
        <f t="shared" si="8"/>
        <v>1706141.7114704107</v>
      </c>
      <c r="N77" s="7">
        <f t="shared" si="9"/>
        <v>795626.55141841085</v>
      </c>
    </row>
    <row r="78" spans="1:14" ht="47.25" x14ac:dyDescent="0.25">
      <c r="A78" s="2">
        <v>74</v>
      </c>
      <c r="B78" s="3" t="s">
        <v>73</v>
      </c>
      <c r="C78" s="7">
        <v>29761.381017044001</v>
      </c>
      <c r="D78" s="7">
        <v>78748.213329293838</v>
      </c>
      <c r="E78" s="21">
        <v>10400</v>
      </c>
      <c r="F78" s="22">
        <v>8928.4143051131996</v>
      </c>
      <c r="G78" s="3">
        <v>3</v>
      </c>
      <c r="H78" s="6">
        <v>4418</v>
      </c>
      <c r="I78" s="7">
        <v>353839.69469199993</v>
      </c>
      <c r="J78" s="7">
        <v>80090.469599818898</v>
      </c>
      <c r="K78" s="8">
        <f t="shared" si="10"/>
        <v>127838.00865145103</v>
      </c>
      <c r="L78" s="23">
        <f t="shared" si="7"/>
        <v>1.5961700473253324</v>
      </c>
      <c r="M78" s="7">
        <f t="shared" si="8"/>
        <v>564788.3222221107</v>
      </c>
      <c r="N78" s="7">
        <f t="shared" si="9"/>
        <v>210948.62753011077</v>
      </c>
    </row>
    <row r="79" spans="1:14" ht="47.25" x14ac:dyDescent="0.25">
      <c r="A79" s="2">
        <v>75</v>
      </c>
      <c r="B79" s="3" t="s">
        <v>74</v>
      </c>
      <c r="C79" s="7">
        <v>17509.321717159</v>
      </c>
      <c r="D79" s="7">
        <v>41005.897997658671</v>
      </c>
      <c r="E79" s="21">
        <v>2800</v>
      </c>
      <c r="F79" s="22">
        <v>5252.7965151477001</v>
      </c>
      <c r="G79" s="3">
        <v>3</v>
      </c>
      <c r="H79" s="6">
        <v>30617</v>
      </c>
      <c r="I79" s="7">
        <v>1810027.6219839994</v>
      </c>
      <c r="J79" s="7">
        <v>59118.385928863034</v>
      </c>
      <c r="K79" s="8">
        <f t="shared" si="10"/>
        <v>66568.016229965375</v>
      </c>
      <c r="L79" s="23">
        <f t="shared" si="7"/>
        <v>1.1260120719477433</v>
      </c>
      <c r="M79" s="7">
        <f t="shared" si="8"/>
        <v>2038112.9529128498</v>
      </c>
      <c r="N79" s="7">
        <f t="shared" si="9"/>
        <v>228085.33092885045</v>
      </c>
    </row>
    <row r="80" spans="1:14" ht="47.25" x14ac:dyDescent="0.25">
      <c r="A80" s="2">
        <v>76</v>
      </c>
      <c r="B80" s="3" t="s">
        <v>75</v>
      </c>
      <c r="C80" s="7">
        <v>7319.4585733959002</v>
      </c>
      <c r="D80" s="7">
        <v>17830.787566602703</v>
      </c>
      <c r="E80" s="21">
        <v>1600</v>
      </c>
      <c r="F80" s="22">
        <v>2195.8375720187701</v>
      </c>
      <c r="G80" s="3">
        <v>3</v>
      </c>
      <c r="H80" s="6">
        <v>216</v>
      </c>
      <c r="I80" s="7">
        <v>12195.207841000003</v>
      </c>
      <c r="J80" s="7">
        <v>59099.757721434798</v>
      </c>
      <c r="K80" s="8">
        <f t="shared" si="10"/>
        <v>28946.083712017371</v>
      </c>
      <c r="L80" s="23">
        <f t="shared" si="7"/>
        <v>0.48978345813960861</v>
      </c>
      <c r="M80" s="7">
        <f t="shared" si="8"/>
        <v>5973.011069096252</v>
      </c>
      <c r="N80" s="7">
        <f t="shared" si="9"/>
        <v>-6222.1967719037511</v>
      </c>
    </row>
    <row r="81" spans="1:14" ht="63" x14ac:dyDescent="0.25">
      <c r="A81" s="2">
        <v>77</v>
      </c>
      <c r="B81" s="3" t="s">
        <v>76</v>
      </c>
      <c r="C81" s="7">
        <v>24220.440251659998</v>
      </c>
      <c r="D81" s="7">
        <v>61418.043108149293</v>
      </c>
      <c r="E81" s="21">
        <v>6800</v>
      </c>
      <c r="F81" s="22">
        <v>7266.1320754979997</v>
      </c>
      <c r="G81" s="3">
        <v>3</v>
      </c>
      <c r="H81" s="6">
        <v>4946</v>
      </c>
      <c r="I81" s="7">
        <v>394615.27121800004</v>
      </c>
      <c r="J81" s="7">
        <v>79784.729320258804</v>
      </c>
      <c r="K81" s="8">
        <f t="shared" si="10"/>
        <v>99704.615435307293</v>
      </c>
      <c r="L81" s="23">
        <f t="shared" si="7"/>
        <v>1.2496704104251497</v>
      </c>
      <c r="M81" s="7">
        <f t="shared" si="8"/>
        <v>493139.02794302988</v>
      </c>
      <c r="N81" s="7">
        <f t="shared" si="9"/>
        <v>98523.756725029845</v>
      </c>
    </row>
    <row r="82" spans="1:14" ht="78.75" x14ac:dyDescent="0.25">
      <c r="A82" s="2">
        <v>78</v>
      </c>
      <c r="B82" s="3" t="s">
        <v>77</v>
      </c>
      <c r="C82" s="7">
        <v>24904.278426789999</v>
      </c>
      <c r="D82" s="7">
        <v>60277.463969201643</v>
      </c>
      <c r="E82" s="21">
        <v>5200</v>
      </c>
      <c r="F82" s="22">
        <v>7471.2835280369991</v>
      </c>
      <c r="G82" s="3">
        <v>3</v>
      </c>
      <c r="H82" s="6">
        <v>2724</v>
      </c>
      <c r="I82" s="7">
        <v>168424.55087899999</v>
      </c>
      <c r="J82" s="7">
        <v>64721.022516221208</v>
      </c>
      <c r="K82" s="8">
        <f t="shared" si="10"/>
        <v>97853.02592402864</v>
      </c>
      <c r="L82" s="23">
        <f t="shared" si="7"/>
        <v>1.5119202713384738</v>
      </c>
      <c r="M82" s="7">
        <f t="shared" si="8"/>
        <v>254644.49266503824</v>
      </c>
      <c r="N82" s="7">
        <f t="shared" si="9"/>
        <v>86219.941786038253</v>
      </c>
    </row>
    <row r="83" spans="1:14" ht="63" x14ac:dyDescent="0.25">
      <c r="A83" s="2">
        <v>79</v>
      </c>
      <c r="B83" s="3" t="s">
        <v>78</v>
      </c>
      <c r="C83" s="7">
        <v>29510.340826996999</v>
      </c>
      <c r="D83" s="7">
        <v>74374.689932966663</v>
      </c>
      <c r="E83" s="21">
        <v>8000</v>
      </c>
      <c r="F83" s="22">
        <v>8853.1022480990996</v>
      </c>
      <c r="G83" s="3">
        <v>3</v>
      </c>
      <c r="H83" s="6">
        <v>236916</v>
      </c>
      <c r="I83" s="7">
        <v>20534846.903852005</v>
      </c>
      <c r="J83" s="7">
        <v>86675.6441264077</v>
      </c>
      <c r="K83" s="8">
        <f t="shared" si="10"/>
        <v>120738.13300806275</v>
      </c>
      <c r="L83" s="23">
        <f t="shared" si="7"/>
        <v>1.3929880097802139</v>
      </c>
      <c r="M83" s="7">
        <f t="shared" si="8"/>
        <v>28604795.51973819</v>
      </c>
      <c r="N83" s="7">
        <f t="shared" si="9"/>
        <v>8069948.6158861853</v>
      </c>
    </row>
    <row r="84" spans="1:14" ht="47.25" x14ac:dyDescent="0.25">
      <c r="A84" s="2">
        <v>80</v>
      </c>
      <c r="B84" s="3" t="s">
        <v>79</v>
      </c>
      <c r="C84" s="7">
        <v>23765.671535614001</v>
      </c>
      <c r="D84" s="7">
        <v>54052.994181561706</v>
      </c>
      <c r="E84" s="21">
        <v>2800</v>
      </c>
      <c r="F84" s="22">
        <v>7129.7014606842004</v>
      </c>
      <c r="G84" s="3">
        <v>3</v>
      </c>
      <c r="H84" s="6">
        <v>8060</v>
      </c>
      <c r="I84" s="7">
        <v>717074.18309800013</v>
      </c>
      <c r="J84" s="7">
        <v>88967.020235483898</v>
      </c>
      <c r="K84" s="8">
        <f t="shared" si="10"/>
        <v>87748.367177859909</v>
      </c>
      <c r="L84" s="23">
        <f t="shared" si="7"/>
        <v>0.98630219316777856</v>
      </c>
      <c r="M84" s="7">
        <f t="shared" si="8"/>
        <v>707251.83945355075</v>
      </c>
      <c r="N84" s="7">
        <f t="shared" si="9"/>
        <v>-9822.3436444493709</v>
      </c>
    </row>
    <row r="85" spans="1:14" ht="63" x14ac:dyDescent="0.25">
      <c r="A85" s="2">
        <v>81</v>
      </c>
      <c r="B85" s="3" t="s">
        <v>80</v>
      </c>
      <c r="C85" s="7">
        <v>24676.503971897</v>
      </c>
      <c r="D85" s="7">
        <v>51460.792658060207</v>
      </c>
      <c r="E85" s="21">
        <v>0</v>
      </c>
      <c r="F85" s="22">
        <v>7402.9511915691</v>
      </c>
      <c r="G85" s="3">
        <v>3</v>
      </c>
      <c r="H85" s="6">
        <v>1257</v>
      </c>
      <c r="I85" s="7">
        <v>109653.15129399994</v>
      </c>
      <c r="J85" s="7">
        <v>87234.010575974491</v>
      </c>
      <c r="K85" s="8">
        <f t="shared" si="10"/>
        <v>83540.247821526311</v>
      </c>
      <c r="L85" s="23">
        <f t="shared" si="7"/>
        <v>0.95765685046394622</v>
      </c>
      <c r="M85" s="7">
        <f t="shared" si="8"/>
        <v>105010.09151165857</v>
      </c>
      <c r="N85" s="7">
        <f t="shared" si="9"/>
        <v>-4643.05978234137</v>
      </c>
    </row>
    <row r="86" spans="1:14" ht="47.25" x14ac:dyDescent="0.25">
      <c r="A86" s="2">
        <v>82</v>
      </c>
      <c r="B86" s="3" t="s">
        <v>81</v>
      </c>
      <c r="C86" s="7">
        <v>24614.435238742</v>
      </c>
      <c r="D86" s="7">
        <v>56464.68682079322</v>
      </c>
      <c r="E86" s="21">
        <v>3200</v>
      </c>
      <c r="F86" s="22">
        <v>7384.3305716225996</v>
      </c>
      <c r="G86" s="3">
        <v>3</v>
      </c>
      <c r="H86" s="6">
        <v>37339</v>
      </c>
      <c r="I86" s="7">
        <v>3457553.5024480009</v>
      </c>
      <c r="J86" s="7">
        <v>92598.985041056294</v>
      </c>
      <c r="K86" s="8">
        <f t="shared" si="10"/>
        <v>91663.452631157823</v>
      </c>
      <c r="L86" s="23">
        <f t="shared" si="7"/>
        <v>0.98989694747211676</v>
      </c>
      <c r="M86" s="7">
        <f t="shared" si="8"/>
        <v>3422621.657794802</v>
      </c>
      <c r="N86" s="7">
        <f t="shared" si="9"/>
        <v>-34931.844653198961</v>
      </c>
    </row>
    <row r="87" spans="1:14" ht="47.25" x14ac:dyDescent="0.25">
      <c r="A87" s="2">
        <v>83</v>
      </c>
      <c r="B87" s="3" t="s">
        <v>82</v>
      </c>
      <c r="C87" s="7">
        <v>24594.822018957999</v>
      </c>
      <c r="D87" s="7">
        <v>53215.451752035326</v>
      </c>
      <c r="E87" s="21">
        <v>1200</v>
      </c>
      <c r="F87" s="22">
        <v>7378.4466056873989</v>
      </c>
      <c r="G87" s="3">
        <v>3</v>
      </c>
      <c r="H87" s="6">
        <v>79099</v>
      </c>
      <c r="I87" s="7">
        <v>5052738.5806129994</v>
      </c>
      <c r="J87" s="7">
        <v>63878.665730451699</v>
      </c>
      <c r="K87" s="8">
        <f t="shared" si="10"/>
        <v>86388.720376680722</v>
      </c>
      <c r="L87" s="23">
        <f t="shared" si="7"/>
        <v>1.3523876773070764</v>
      </c>
      <c r="M87" s="7">
        <f t="shared" si="8"/>
        <v>6833261.3930750685</v>
      </c>
      <c r="N87" s="7">
        <f t="shared" si="9"/>
        <v>1780522.8124620691</v>
      </c>
    </row>
    <row r="88" spans="1:14" ht="63" x14ac:dyDescent="0.25">
      <c r="A88" s="2">
        <v>84</v>
      </c>
      <c r="B88" s="3" t="s">
        <v>83</v>
      </c>
      <c r="C88" s="7">
        <v>18261.456650482</v>
      </c>
      <c r="D88" s="7">
        <v>47066.07938985934</v>
      </c>
      <c r="E88" s="21">
        <v>5600</v>
      </c>
      <c r="F88" s="22">
        <v>5478.4369951445997</v>
      </c>
      <c r="G88" s="3">
        <v>3</v>
      </c>
      <c r="H88" s="6">
        <v>19069</v>
      </c>
      <c r="I88" s="7">
        <v>776265.51</v>
      </c>
      <c r="J88" s="7">
        <v>51149.609278581243</v>
      </c>
      <c r="K88" s="8">
        <f t="shared" si="10"/>
        <v>76405.973035485935</v>
      </c>
      <c r="L88" s="23">
        <f t="shared" si="7"/>
        <v>1.4937743242445594</v>
      </c>
      <c r="M88" s="7">
        <f t="shared" si="8"/>
        <v>1159565.4876346083</v>
      </c>
      <c r="N88" s="7">
        <f t="shared" si="9"/>
        <v>383299.97763460828</v>
      </c>
    </row>
    <row r="89" spans="1:14" ht="78.75" x14ac:dyDescent="0.25">
      <c r="A89" s="2">
        <v>85</v>
      </c>
      <c r="B89" s="3" t="s">
        <v>84</v>
      </c>
      <c r="C89" s="7">
        <v>18009.212875347999</v>
      </c>
      <c r="D89" s="7">
        <v>48465.046017131972</v>
      </c>
      <c r="E89" s="21">
        <v>6800</v>
      </c>
      <c r="F89" s="22">
        <v>5402.7638626043999</v>
      </c>
      <c r="G89" s="3">
        <v>3</v>
      </c>
      <c r="H89" s="6">
        <v>1133</v>
      </c>
      <c r="I89" s="7">
        <v>85790.33341799998</v>
      </c>
      <c r="J89" s="7">
        <v>75719.623493380393</v>
      </c>
      <c r="K89" s="8">
        <f t="shared" si="10"/>
        <v>78677.02275508437</v>
      </c>
      <c r="L89" s="23">
        <f t="shared" si="7"/>
        <v>1.0390572367539905</v>
      </c>
      <c r="M89" s="7">
        <f t="shared" si="8"/>
        <v>89141.066781510584</v>
      </c>
      <c r="N89" s="7">
        <f t="shared" si="9"/>
        <v>3350.7333635106042</v>
      </c>
    </row>
    <row r="90" spans="1:14" ht="47.25" x14ac:dyDescent="0.25">
      <c r="A90" s="2">
        <v>86</v>
      </c>
      <c r="B90" s="3" t="s">
        <v>85</v>
      </c>
      <c r="C90" s="7">
        <v>35260.118461735998</v>
      </c>
      <c r="D90" s="7">
        <v>76740.372042078612</v>
      </c>
      <c r="E90" s="21">
        <v>2000</v>
      </c>
      <c r="F90" s="22">
        <v>10578.035538520799</v>
      </c>
      <c r="G90" s="3">
        <v>3</v>
      </c>
      <c r="H90" s="6">
        <v>49866</v>
      </c>
      <c r="I90" s="7">
        <v>3481942.2826969987</v>
      </c>
      <c r="J90" s="7">
        <v>69825.979278406099</v>
      </c>
      <c r="K90" s="8">
        <f t="shared" si="10"/>
        <v>124578.5260423354</v>
      </c>
      <c r="L90" s="23">
        <f t="shared" si="7"/>
        <v>1.7841285912457185</v>
      </c>
      <c r="M90" s="7">
        <f t="shared" si="8"/>
        <v>6212232.7796270978</v>
      </c>
      <c r="N90" s="7">
        <f t="shared" si="9"/>
        <v>2730290.4969300991</v>
      </c>
    </row>
    <row r="91" spans="1:14" ht="47.25" x14ac:dyDescent="0.25">
      <c r="A91" s="2">
        <v>87</v>
      </c>
      <c r="B91" s="3" t="s">
        <v>86</v>
      </c>
      <c r="C91" s="7">
        <v>42841.514987404997</v>
      </c>
      <c r="D91" s="7">
        <v>100892.40937998418</v>
      </c>
      <c r="E91" s="21">
        <v>7200</v>
      </c>
      <c r="F91" s="22">
        <v>12852.454496221499</v>
      </c>
      <c r="G91" s="3">
        <v>3</v>
      </c>
      <c r="H91" s="6">
        <v>26334</v>
      </c>
      <c r="I91" s="7">
        <v>3771818.4263039879</v>
      </c>
      <c r="J91" s="7">
        <v>143229.98504989702</v>
      </c>
      <c r="K91" s="8">
        <f t="shared" si="10"/>
        <v>163786.37886361068</v>
      </c>
      <c r="L91" s="23">
        <f t="shared" si="7"/>
        <v>1.1435201840351545</v>
      </c>
      <c r="M91" s="7">
        <f t="shared" si="8"/>
        <v>4313150.5009943228</v>
      </c>
      <c r="N91" s="7">
        <f t="shared" si="9"/>
        <v>541332.07469033496</v>
      </c>
    </row>
    <row r="92" spans="1:14" ht="63" x14ac:dyDescent="0.25">
      <c r="A92" s="2">
        <v>88</v>
      </c>
      <c r="B92" s="3" t="s">
        <v>87</v>
      </c>
      <c r="C92" s="7">
        <v>15581.478665713999</v>
      </c>
      <c r="D92" s="7">
        <v>39552.208634124399</v>
      </c>
      <c r="E92" s="21">
        <v>4400</v>
      </c>
      <c r="F92" s="22">
        <v>4674.4435997142</v>
      </c>
      <c r="G92" s="3">
        <v>3</v>
      </c>
      <c r="H92" s="6">
        <v>42956</v>
      </c>
      <c r="I92" s="7">
        <v>3495914.5000219983</v>
      </c>
      <c r="J92" s="7">
        <v>81383.613465452989</v>
      </c>
      <c r="K92" s="8">
        <f t="shared" si="10"/>
        <v>64208.130899552598</v>
      </c>
      <c r="L92" s="23">
        <f t="shared" si="7"/>
        <v>0.7889565007679179</v>
      </c>
      <c r="M92" s="7">
        <f t="shared" si="8"/>
        <v>2758124.4709211811</v>
      </c>
      <c r="N92" s="7">
        <f t="shared" si="9"/>
        <v>-737790.02910081716</v>
      </c>
    </row>
    <row r="93" spans="1:14" ht="78.75" x14ac:dyDescent="0.25">
      <c r="A93" s="2">
        <v>89</v>
      </c>
      <c r="B93" s="3" t="s">
        <v>88</v>
      </c>
      <c r="C93" s="7">
        <v>29412.492779013999</v>
      </c>
      <c r="D93" s="7">
        <v>73528.969316235452</v>
      </c>
      <c r="E93" s="21">
        <v>7600</v>
      </c>
      <c r="F93" s="22">
        <v>8823.7478337041994</v>
      </c>
      <c r="G93" s="3">
        <v>3</v>
      </c>
      <c r="H93" s="6">
        <v>285</v>
      </c>
      <c r="I93" s="7">
        <v>25991.956386999995</v>
      </c>
      <c r="J93" s="7">
        <v>91199.846971929801</v>
      </c>
      <c r="K93" s="8">
        <f t="shared" si="10"/>
        <v>119365.20992895364</v>
      </c>
      <c r="L93" s="23">
        <f t="shared" si="7"/>
        <v>1.3088312523780088</v>
      </c>
      <c r="M93" s="7">
        <f t="shared" si="8"/>
        <v>34019.084829751788</v>
      </c>
      <c r="N93" s="7">
        <f t="shared" si="9"/>
        <v>8027.128442751793</v>
      </c>
    </row>
    <row r="94" spans="1:14" ht="78.75" x14ac:dyDescent="0.25">
      <c r="A94" s="2">
        <v>90</v>
      </c>
      <c r="B94" s="3" t="s">
        <v>89</v>
      </c>
      <c r="C94" s="7">
        <v>70101.663528464996</v>
      </c>
      <c r="D94" s="7">
        <v>157099.51081665303</v>
      </c>
      <c r="E94" s="21">
        <v>6800</v>
      </c>
      <c r="F94" s="22">
        <v>21030.499058539499</v>
      </c>
      <c r="G94" s="3">
        <v>3</v>
      </c>
      <c r="H94" s="6">
        <v>16753</v>
      </c>
      <c r="I94" s="7">
        <v>2579175.6709719999</v>
      </c>
      <c r="J94" s="7">
        <v>153953.06338996001</v>
      </c>
      <c r="K94" s="8">
        <f t="shared" si="10"/>
        <v>255031.67340365754</v>
      </c>
      <c r="L94" s="23">
        <f t="shared" si="7"/>
        <v>1.6565547173145068</v>
      </c>
      <c r="M94" s="7">
        <f t="shared" si="8"/>
        <v>4272545.6245314749</v>
      </c>
      <c r="N94" s="7">
        <f t="shared" si="9"/>
        <v>1693369.953559475</v>
      </c>
    </row>
    <row r="95" spans="1:14" ht="63" x14ac:dyDescent="0.25">
      <c r="A95" s="2">
        <v>91</v>
      </c>
      <c r="B95" s="3" t="s">
        <v>90</v>
      </c>
      <c r="C95" s="7">
        <v>21973.972196174</v>
      </c>
      <c r="D95" s="7">
        <v>51599.887850771192</v>
      </c>
      <c r="E95" s="21">
        <v>3600</v>
      </c>
      <c r="F95" s="22">
        <v>6592.1916588521999</v>
      </c>
      <c r="G95" s="3">
        <v>3</v>
      </c>
      <c r="H95" s="6">
        <v>8165</v>
      </c>
      <c r="I95" s="7">
        <v>588758.39234200027</v>
      </c>
      <c r="J95" s="7">
        <v>72107.58020110229</v>
      </c>
      <c r="K95" s="8">
        <f t="shared" si="10"/>
        <v>83766.051705797392</v>
      </c>
      <c r="L95" s="23">
        <f t="shared" si="7"/>
        <v>1.1616816355808994</v>
      </c>
      <c r="M95" s="7">
        <f t="shared" si="8"/>
        <v>683949.81217783573</v>
      </c>
      <c r="N95" s="7">
        <f t="shared" si="9"/>
        <v>95191.419835835462</v>
      </c>
    </row>
    <row r="96" spans="1:14" ht="63" x14ac:dyDescent="0.25">
      <c r="A96" s="2">
        <v>92</v>
      </c>
      <c r="B96" s="3" t="s">
        <v>91</v>
      </c>
      <c r="C96" s="7">
        <v>7350.4382197621999</v>
      </c>
      <c r="D96" s="7">
        <v>23028.726370795754</v>
      </c>
      <c r="E96" s="21">
        <v>4800</v>
      </c>
      <c r="F96" s="22">
        <v>2205.13146592866</v>
      </c>
      <c r="G96" s="3">
        <v>3</v>
      </c>
      <c r="H96" s="6">
        <v>1468</v>
      </c>
      <c r="I96" s="7">
        <v>62270.855026999976</v>
      </c>
      <c r="J96" s="7">
        <v>52807.355766345951</v>
      </c>
      <c r="K96" s="8">
        <f t="shared" si="10"/>
        <v>37384.296056486615</v>
      </c>
      <c r="L96" s="23">
        <f t="shared" si="7"/>
        <v>0.7079372847581884</v>
      </c>
      <c r="M96" s="7">
        <f t="shared" si="8"/>
        <v>44083.860027385148</v>
      </c>
      <c r="N96" s="7">
        <f t="shared" si="9"/>
        <v>-18186.994999614828</v>
      </c>
    </row>
    <row r="97" spans="1:14" ht="78.75" x14ac:dyDescent="0.25">
      <c r="A97" s="2">
        <v>93</v>
      </c>
      <c r="B97" s="3" t="s">
        <v>92</v>
      </c>
      <c r="C97" s="7">
        <v>12897.210918253</v>
      </c>
      <c r="D97" s="7">
        <v>35237.725269106784</v>
      </c>
      <c r="E97" s="21">
        <v>5200</v>
      </c>
      <c r="F97" s="22">
        <v>3869.1632754758998</v>
      </c>
      <c r="G97" s="3">
        <v>3</v>
      </c>
      <c r="H97" s="6">
        <v>2934</v>
      </c>
      <c r="I97" s="7">
        <v>212582.85763400004</v>
      </c>
      <c r="J97" s="7">
        <v>72454.961702113171</v>
      </c>
      <c r="K97" s="8">
        <f t="shared" si="10"/>
        <v>57204.099462835686</v>
      </c>
      <c r="L97" s="23">
        <f t="shared" si="7"/>
        <v>0.78951252086808166</v>
      </c>
      <c r="M97" s="7">
        <f t="shared" si="8"/>
        <v>167836.8278239599</v>
      </c>
      <c r="N97" s="7">
        <f t="shared" si="9"/>
        <v>-44746.029810040141</v>
      </c>
    </row>
    <row r="98" spans="1:14" ht="78.75" x14ac:dyDescent="0.25">
      <c r="A98" s="2">
        <v>94</v>
      </c>
      <c r="B98" s="3" t="s">
        <v>93</v>
      </c>
      <c r="C98" s="7">
        <v>71404.001156826998</v>
      </c>
      <c r="D98" s="7">
        <v>177782.09407913301</v>
      </c>
      <c r="E98" s="21">
        <v>18000</v>
      </c>
      <c r="F98" s="22">
        <v>21421.2003470481</v>
      </c>
      <c r="G98" s="3">
        <v>3</v>
      </c>
      <c r="H98" s="6">
        <v>29700</v>
      </c>
      <c r="I98" s="7">
        <v>6361536.0507900016</v>
      </c>
      <c r="J98" s="7">
        <v>214193.1330232324</v>
      </c>
      <c r="K98" s="8">
        <f t="shared" si="10"/>
        <v>288607.29558300809</v>
      </c>
      <c r="L98" s="23">
        <f t="shared" si="7"/>
        <v>1.347416191683906</v>
      </c>
      <c r="M98" s="7">
        <f t="shared" si="8"/>
        <v>8571636.6788153388</v>
      </c>
      <c r="N98" s="7">
        <f t="shared" si="9"/>
        <v>2210100.6280253371</v>
      </c>
    </row>
    <row r="99" spans="1:14" ht="63" x14ac:dyDescent="0.25">
      <c r="A99" s="2">
        <v>95</v>
      </c>
      <c r="B99" s="3" t="s">
        <v>94</v>
      </c>
      <c r="C99" s="7">
        <v>5849.4861908833</v>
      </c>
      <c r="D99" s="7">
        <v>3292.1147402320566</v>
      </c>
      <c r="E99" s="21">
        <v>4000</v>
      </c>
      <c r="F99" s="22">
        <v>1754.8458572649899</v>
      </c>
      <c r="G99" s="3">
        <v>2</v>
      </c>
      <c r="H99" s="6">
        <v>60059</v>
      </c>
      <c r="I99" s="7">
        <v>1651203.279800999</v>
      </c>
      <c r="J99" s="7">
        <v>27493.019860487169</v>
      </c>
      <c r="K99" s="8">
        <f t="shared" si="10"/>
        <v>14896.446788380348</v>
      </c>
      <c r="L99" s="23">
        <f t="shared" si="7"/>
        <v>0.54182650228938467</v>
      </c>
      <c r="M99" s="7">
        <f t="shared" si="8"/>
        <v>894665.69766333548</v>
      </c>
      <c r="N99" s="7">
        <f t="shared" si="9"/>
        <v>-756537.5821376635</v>
      </c>
    </row>
    <row r="100" spans="1:14" ht="47.25" x14ac:dyDescent="0.25">
      <c r="A100" s="2">
        <v>96</v>
      </c>
      <c r="B100" s="3" t="s">
        <v>95</v>
      </c>
      <c r="C100" s="7">
        <v>25139.572568260999</v>
      </c>
      <c r="D100" s="7">
        <v>4538.9631990004054</v>
      </c>
      <c r="E100" s="21">
        <v>5600</v>
      </c>
      <c r="F100" s="22">
        <v>7541.8717704782994</v>
      </c>
      <c r="G100" s="3">
        <v>1</v>
      </c>
      <c r="H100" s="6">
        <v>9409</v>
      </c>
      <c r="I100" s="7">
        <v>357659.1642260002</v>
      </c>
      <c r="J100" s="7">
        <v>36106.797198658787</v>
      </c>
      <c r="K100" s="8">
        <f t="shared" si="10"/>
        <v>42820.407537739702</v>
      </c>
      <c r="L100" s="23">
        <f t="shared" si="7"/>
        <v>1.1859375757462725</v>
      </c>
      <c r="M100" s="7">
        <f t="shared" si="8"/>
        <v>424161.44216562063</v>
      </c>
      <c r="N100" s="7">
        <f t="shared" si="9"/>
        <v>66502.277939620428</v>
      </c>
    </row>
    <row r="101" spans="1:14" ht="94.5" x14ac:dyDescent="0.25">
      <c r="A101" s="2">
        <v>97</v>
      </c>
      <c r="B101" s="3" t="s">
        <v>96</v>
      </c>
      <c r="C101" s="7">
        <v>28084.552873411001</v>
      </c>
      <c r="D101" s="7">
        <v>58567.994638092525</v>
      </c>
      <c r="E101" s="21">
        <v>0</v>
      </c>
      <c r="F101" s="22">
        <v>8425.3658620233</v>
      </c>
      <c r="G101" s="3">
        <v>3</v>
      </c>
      <c r="H101" s="6">
        <v>32858</v>
      </c>
      <c r="I101" s="7">
        <v>5540472.7433789987</v>
      </c>
      <c r="J101" s="7">
        <v>168618.68474584573</v>
      </c>
      <c r="K101" s="8">
        <f t="shared" si="10"/>
        <v>95077.913373526826</v>
      </c>
      <c r="L101" s="23">
        <f t="shared" ref="L101:L132" si="11">K101/J101</f>
        <v>0.56386345034558372</v>
      </c>
      <c r="M101" s="7">
        <f t="shared" ref="M101:M132" si="12">L101*I101</f>
        <v>3124070.0776273441</v>
      </c>
      <c r="N101" s="7">
        <f t="shared" ref="N101:N132" si="13">M101-I101</f>
        <v>-2416402.6657516547</v>
      </c>
    </row>
    <row r="102" spans="1:14" ht="63" x14ac:dyDescent="0.25">
      <c r="A102" s="2">
        <v>98</v>
      </c>
      <c r="B102" s="3" t="s">
        <v>97</v>
      </c>
      <c r="C102" s="7">
        <v>8791.2509198232001</v>
      </c>
      <c r="D102" s="7">
        <v>3242.267508684472</v>
      </c>
      <c r="E102" s="21">
        <v>0</v>
      </c>
      <c r="F102" s="22">
        <v>2637.3752759469598</v>
      </c>
      <c r="G102" s="3">
        <v>2</v>
      </c>
      <c r="H102" s="6">
        <v>169679</v>
      </c>
      <c r="I102" s="7">
        <v>4345530.545043</v>
      </c>
      <c r="J102" s="7">
        <v>25610.302659981495</v>
      </c>
      <c r="K102" s="8">
        <f t="shared" si="10"/>
        <v>14670.893704454633</v>
      </c>
      <c r="L102" s="23">
        <f t="shared" si="11"/>
        <v>0.57285124269067245</v>
      </c>
      <c r="M102" s="7">
        <f t="shared" si="12"/>
        <v>2489342.5728781577</v>
      </c>
      <c r="N102" s="7">
        <f t="shared" si="13"/>
        <v>-1856187.9721648423</v>
      </c>
    </row>
    <row r="103" spans="1:14" ht="78.75" x14ac:dyDescent="0.25">
      <c r="A103" s="2">
        <v>99</v>
      </c>
      <c r="B103" s="3" t="s">
        <v>98</v>
      </c>
      <c r="C103" s="7">
        <v>29383.088890868999</v>
      </c>
      <c r="D103" s="7">
        <v>4529.0711959303662</v>
      </c>
      <c r="E103" s="21">
        <v>0</v>
      </c>
      <c r="F103" s="22">
        <v>8814.9266672606991</v>
      </c>
      <c r="G103" s="3">
        <v>1</v>
      </c>
      <c r="H103" s="6">
        <v>10210</v>
      </c>
      <c r="I103" s="7">
        <v>279525.08320100018</v>
      </c>
      <c r="J103" s="7">
        <v>27377.579157786498</v>
      </c>
      <c r="K103" s="8">
        <f t="shared" si="10"/>
        <v>42727.086754060067</v>
      </c>
      <c r="L103" s="23">
        <f t="shared" si="11"/>
        <v>1.560659783241207</v>
      </c>
      <c r="M103" s="7">
        <f t="shared" si="12"/>
        <v>436243.55575895327</v>
      </c>
      <c r="N103" s="7">
        <f t="shared" si="13"/>
        <v>156718.47255795309</v>
      </c>
    </row>
    <row r="104" spans="1:14" ht="63" x14ac:dyDescent="0.25">
      <c r="A104" s="2">
        <v>100</v>
      </c>
      <c r="B104" s="3" t="s">
        <v>99</v>
      </c>
      <c r="C104" s="7">
        <v>56076.783468886002</v>
      </c>
      <c r="D104" s="7">
        <v>22043.209102196328</v>
      </c>
      <c r="E104" s="21">
        <v>4800</v>
      </c>
      <c r="F104" s="22">
        <v>16823.0350406658</v>
      </c>
      <c r="G104" s="3">
        <v>2</v>
      </c>
      <c r="H104" s="6">
        <v>1917</v>
      </c>
      <c r="I104" s="7">
        <v>273411.173197</v>
      </c>
      <c r="J104" s="7">
        <v>142624.50349347902</v>
      </c>
      <c r="K104" s="8">
        <f t="shared" si="10"/>
        <v>99743.027611748126</v>
      </c>
      <c r="L104" s="23">
        <f t="shared" si="11"/>
        <v>0.69934005145412137</v>
      </c>
      <c r="M104" s="7">
        <f t="shared" si="12"/>
        <v>191207.38393172168</v>
      </c>
      <c r="N104" s="7">
        <f t="shared" si="13"/>
        <v>-82203.789265278319</v>
      </c>
    </row>
    <row r="105" spans="1:14" ht="63" x14ac:dyDescent="0.25">
      <c r="A105" s="2">
        <v>101</v>
      </c>
      <c r="B105" s="3" t="s">
        <v>100</v>
      </c>
      <c r="C105" s="7">
        <v>33843.865871857</v>
      </c>
      <c r="D105" s="7">
        <v>17247.936668786278</v>
      </c>
      <c r="E105" s="21">
        <v>16800</v>
      </c>
      <c r="F105" s="22">
        <v>10153.159761557099</v>
      </c>
      <c r="G105" s="3">
        <v>2</v>
      </c>
      <c r="H105" s="6">
        <v>5442</v>
      </c>
      <c r="I105" s="7">
        <v>633524.15884600137</v>
      </c>
      <c r="J105" s="7">
        <v>116413.847638001</v>
      </c>
      <c r="K105" s="8">
        <f t="shared" si="10"/>
        <v>78044.96230220038</v>
      </c>
      <c r="L105" s="23">
        <f t="shared" si="11"/>
        <v>0.67040961093295348</v>
      </c>
      <c r="M105" s="7">
        <f t="shared" si="12"/>
        <v>424720.6848485744</v>
      </c>
      <c r="N105" s="7">
        <f t="shared" si="13"/>
        <v>-208803.47399742698</v>
      </c>
    </row>
    <row r="106" spans="1:14" ht="63" x14ac:dyDescent="0.25">
      <c r="A106" s="2">
        <v>102</v>
      </c>
      <c r="B106" s="3" t="s">
        <v>101</v>
      </c>
      <c r="C106" s="7">
        <v>4921.8745525623999</v>
      </c>
      <c r="D106" s="7">
        <v>2950.0058523121661</v>
      </c>
      <c r="E106" s="21">
        <v>4000</v>
      </c>
      <c r="F106" s="22">
        <v>1476.5623657687199</v>
      </c>
      <c r="G106" s="3">
        <v>2</v>
      </c>
      <c r="H106" s="6">
        <v>9696</v>
      </c>
      <c r="I106" s="7">
        <v>228691.96542600021</v>
      </c>
      <c r="J106" s="7">
        <v>23586.217556311902</v>
      </c>
      <c r="K106" s="8">
        <f t="shared" si="10"/>
        <v>13348.442770643285</v>
      </c>
      <c r="L106" s="23">
        <f t="shared" si="11"/>
        <v>0.56594249327065638</v>
      </c>
      <c r="M106" s="7">
        <f t="shared" si="12"/>
        <v>129426.5011041573</v>
      </c>
      <c r="N106" s="7">
        <f t="shared" si="13"/>
        <v>-99265.464321842912</v>
      </c>
    </row>
    <row r="107" spans="1:14" ht="63" x14ac:dyDescent="0.25">
      <c r="A107" s="2">
        <v>103</v>
      </c>
      <c r="B107" s="3" t="s">
        <v>102</v>
      </c>
      <c r="C107" s="7">
        <v>12534.152185372999</v>
      </c>
      <c r="D107" s="7">
        <v>2595.9800572084969</v>
      </c>
      <c r="E107" s="21">
        <v>5600</v>
      </c>
      <c r="F107" s="22">
        <v>3760.2456556118996</v>
      </c>
      <c r="G107" s="3">
        <v>1</v>
      </c>
      <c r="H107" s="6">
        <v>159</v>
      </c>
      <c r="I107" s="7">
        <v>6648.1657990000022</v>
      </c>
      <c r="J107" s="7">
        <v>33492.878177738668</v>
      </c>
      <c r="K107" s="8">
        <f t="shared" si="10"/>
        <v>24490.377898193397</v>
      </c>
      <c r="L107" s="23">
        <f t="shared" si="11"/>
        <v>0.73121150616644048</v>
      </c>
      <c r="M107" s="7">
        <f t="shared" si="12"/>
        <v>4861.215327131009</v>
      </c>
      <c r="N107" s="7">
        <f t="shared" si="13"/>
        <v>-1786.9504718689932</v>
      </c>
    </row>
    <row r="108" spans="1:14" ht="47.25" x14ac:dyDescent="0.25">
      <c r="A108" s="2">
        <v>104</v>
      </c>
      <c r="B108" s="3" t="s">
        <v>103</v>
      </c>
      <c r="C108" s="7">
        <v>24906.947784504999</v>
      </c>
      <c r="D108" s="7">
        <v>10207.145184195484</v>
      </c>
      <c r="E108" s="21">
        <v>3600</v>
      </c>
      <c r="F108" s="22">
        <v>7472.0843353514992</v>
      </c>
      <c r="G108" s="3">
        <v>2</v>
      </c>
      <c r="H108" s="6">
        <v>12062</v>
      </c>
      <c r="I108" s="7">
        <v>572750.58888199984</v>
      </c>
      <c r="J108" s="7">
        <v>47483.882348035135</v>
      </c>
      <c r="K108" s="8">
        <f t="shared" si="10"/>
        <v>46186.177304051984</v>
      </c>
      <c r="L108" s="23">
        <f t="shared" si="11"/>
        <v>0.97267062043344377</v>
      </c>
      <c r="M108" s="7">
        <f t="shared" si="12"/>
        <v>557097.67064147501</v>
      </c>
      <c r="N108" s="7">
        <f t="shared" si="13"/>
        <v>-15652.918240524828</v>
      </c>
    </row>
    <row r="109" spans="1:14" ht="63" x14ac:dyDescent="0.25">
      <c r="A109" s="2">
        <v>105</v>
      </c>
      <c r="B109" s="3" t="s">
        <v>104</v>
      </c>
      <c r="C109" s="7">
        <v>8943.8279860834009</v>
      </c>
      <c r="D109" s="7">
        <v>4887.2423368443633</v>
      </c>
      <c r="E109" s="21">
        <v>5600</v>
      </c>
      <c r="F109" s="22">
        <v>2683.1483958250201</v>
      </c>
      <c r="G109" s="3">
        <v>2</v>
      </c>
      <c r="H109" s="6">
        <v>97671</v>
      </c>
      <c r="I109" s="7">
        <v>4282591.9129679985</v>
      </c>
      <c r="J109" s="7">
        <v>43926.401983901313</v>
      </c>
      <c r="K109" s="8">
        <f t="shared" si="10"/>
        <v>22114.218718752785</v>
      </c>
      <c r="L109" s="23">
        <f t="shared" si="11"/>
        <v>0.50343797169769278</v>
      </c>
      <c r="M109" s="7">
        <f t="shared" si="12"/>
        <v>2156019.3862735513</v>
      </c>
      <c r="N109" s="7">
        <f t="shared" si="13"/>
        <v>-2126572.5266944473</v>
      </c>
    </row>
    <row r="110" spans="1:14" ht="78.75" x14ac:dyDescent="0.25">
      <c r="A110" s="2">
        <v>106</v>
      </c>
      <c r="B110" s="3" t="s">
        <v>105</v>
      </c>
      <c r="C110" s="7">
        <v>4769.4390398419</v>
      </c>
      <c r="D110" s="7">
        <v>5503.7995329224323</v>
      </c>
      <c r="E110" s="21">
        <v>13200</v>
      </c>
      <c r="F110" s="22">
        <v>1430.83171195257</v>
      </c>
      <c r="G110" s="3">
        <v>2</v>
      </c>
      <c r="H110" s="6">
        <v>192</v>
      </c>
      <c r="I110" s="7">
        <v>8647.0607450000007</v>
      </c>
      <c r="J110" s="7">
        <v>40276.781923884773</v>
      </c>
      <c r="K110" s="8">
        <f t="shared" si="10"/>
        <v>24904.070284716901</v>
      </c>
      <c r="L110" s="23">
        <f t="shared" si="11"/>
        <v>0.6183232397211057</v>
      </c>
      <c r="M110" s="7">
        <f t="shared" si="12"/>
        <v>5346.6786139135984</v>
      </c>
      <c r="N110" s="7">
        <f t="shared" si="13"/>
        <v>-3300.3821310864023</v>
      </c>
    </row>
    <row r="111" spans="1:14" ht="78.75" x14ac:dyDescent="0.25">
      <c r="A111" s="2">
        <v>107</v>
      </c>
      <c r="B111" s="3" t="s">
        <v>106</v>
      </c>
      <c r="C111" s="7">
        <v>8156.1366180614004</v>
      </c>
      <c r="D111" s="7">
        <v>6752.8344677394562</v>
      </c>
      <c r="E111" s="21">
        <v>13200</v>
      </c>
      <c r="F111" s="22">
        <v>2446.8409854184201</v>
      </c>
      <c r="G111" s="3">
        <v>2</v>
      </c>
      <c r="H111" s="6">
        <v>50</v>
      </c>
      <c r="I111" s="7">
        <v>788.05420400000003</v>
      </c>
      <c r="J111" s="7">
        <v>40269.465872816414</v>
      </c>
      <c r="K111" s="8">
        <f t="shared" si="10"/>
        <v>30555.812071219276</v>
      </c>
      <c r="L111" s="23">
        <f t="shared" si="11"/>
        <v>0.75878364435535606</v>
      </c>
      <c r="M111" s="7">
        <f t="shared" si="12"/>
        <v>597.96264086067924</v>
      </c>
      <c r="N111" s="7">
        <f t="shared" si="13"/>
        <v>-190.09156313932078</v>
      </c>
    </row>
    <row r="112" spans="1:14" ht="63" x14ac:dyDescent="0.25">
      <c r="A112" s="2">
        <v>108</v>
      </c>
      <c r="B112" s="3" t="s">
        <v>107</v>
      </c>
      <c r="C112" s="7">
        <v>8963.4539894829995</v>
      </c>
      <c r="D112" s="7">
        <v>5688.8322608195958</v>
      </c>
      <c r="E112" s="21">
        <v>8400</v>
      </c>
      <c r="F112" s="22">
        <v>2689.0361968448997</v>
      </c>
      <c r="G112" s="3">
        <v>2</v>
      </c>
      <c r="H112" s="6">
        <v>294630</v>
      </c>
      <c r="I112" s="7">
        <v>11881654.644012999</v>
      </c>
      <c r="J112" s="7">
        <v>40327.375501520546</v>
      </c>
      <c r="K112" s="8">
        <f t="shared" si="10"/>
        <v>25741.322447147497</v>
      </c>
      <c r="L112" s="23">
        <f t="shared" si="11"/>
        <v>0.63830889382268174</v>
      </c>
      <c r="M112" s="7">
        <f t="shared" si="12"/>
        <v>7584165.8326030672</v>
      </c>
      <c r="N112" s="7">
        <f t="shared" si="13"/>
        <v>-4297488.8114099316</v>
      </c>
    </row>
    <row r="113" spans="1:14" ht="47.25" x14ac:dyDescent="0.25">
      <c r="A113" s="2">
        <v>109</v>
      </c>
      <c r="B113" s="3" t="s">
        <v>108</v>
      </c>
      <c r="C113" s="7">
        <v>21906.730938687</v>
      </c>
      <c r="D113" s="7">
        <v>4040.6571849564498</v>
      </c>
      <c r="E113" s="21">
        <v>5600</v>
      </c>
      <c r="F113" s="22">
        <v>6572.0192816060999</v>
      </c>
      <c r="G113" s="3">
        <v>1</v>
      </c>
      <c r="H113" s="6">
        <v>2214</v>
      </c>
      <c r="I113" s="7">
        <v>125700.721477</v>
      </c>
      <c r="J113" s="7">
        <v>56775.393621047879</v>
      </c>
      <c r="K113" s="8">
        <f t="shared" si="10"/>
        <v>38119.407405249549</v>
      </c>
      <c r="L113" s="23">
        <f t="shared" si="11"/>
        <v>0.6714071884676085</v>
      </c>
      <c r="M113" s="7">
        <f t="shared" si="12"/>
        <v>84396.367995222507</v>
      </c>
      <c r="N113" s="7">
        <f t="shared" si="13"/>
        <v>-41304.353481777493</v>
      </c>
    </row>
    <row r="114" spans="1:14" ht="63" x14ac:dyDescent="0.25">
      <c r="A114" s="2">
        <v>110</v>
      </c>
      <c r="B114" s="3" t="s">
        <v>109</v>
      </c>
      <c r="C114" s="7">
        <v>24765.862128180001</v>
      </c>
      <c r="D114" s="7">
        <v>11857.294209789608</v>
      </c>
      <c r="E114" s="21">
        <v>9600</v>
      </c>
      <c r="F114" s="22">
        <v>7429.758638454</v>
      </c>
      <c r="G114" s="3">
        <v>2</v>
      </c>
      <c r="H114" s="6">
        <v>485</v>
      </c>
      <c r="I114" s="7">
        <v>13346.757461000001</v>
      </c>
      <c r="J114" s="7">
        <v>50596.37361390594</v>
      </c>
      <c r="K114" s="8">
        <f t="shared" si="10"/>
        <v>53652.914976423606</v>
      </c>
      <c r="L114" s="23">
        <f t="shared" si="11"/>
        <v>1.0604102852477475</v>
      </c>
      <c r="M114" s="7">
        <f t="shared" si="12"/>
        <v>14153.038886351513</v>
      </c>
      <c r="N114" s="7">
        <f t="shared" si="13"/>
        <v>806.28142535151164</v>
      </c>
    </row>
    <row r="115" spans="1:14" ht="47.25" x14ac:dyDescent="0.25">
      <c r="A115" s="2">
        <v>111</v>
      </c>
      <c r="B115" s="3" t="s">
        <v>110</v>
      </c>
      <c r="C115" s="7">
        <v>15420.024718303999</v>
      </c>
      <c r="D115" s="7">
        <v>6708.3095013719358</v>
      </c>
      <c r="E115" s="21">
        <v>3600</v>
      </c>
      <c r="F115" s="22">
        <v>4626.0074154911999</v>
      </c>
      <c r="G115" s="3">
        <v>2</v>
      </c>
      <c r="H115" s="6">
        <v>2814</v>
      </c>
      <c r="I115" s="7">
        <v>162363.53014199992</v>
      </c>
      <c r="J115" s="7">
        <v>47310.951462993478</v>
      </c>
      <c r="K115" s="8">
        <f t="shared" si="10"/>
        <v>30354.341635167133</v>
      </c>
      <c r="L115" s="23">
        <f t="shared" si="11"/>
        <v>0.64159228881520658</v>
      </c>
      <c r="M115" s="7">
        <f t="shared" si="12"/>
        <v>104171.18892392251</v>
      </c>
      <c r="N115" s="7">
        <f t="shared" si="13"/>
        <v>-58192.341218077403</v>
      </c>
    </row>
    <row r="116" spans="1:14" ht="63" x14ac:dyDescent="0.25">
      <c r="A116" s="2">
        <v>112</v>
      </c>
      <c r="B116" s="3" t="s">
        <v>111</v>
      </c>
      <c r="C116" s="7">
        <v>27876.199189923002</v>
      </c>
      <c r="D116" s="7">
        <v>4960.783275583206</v>
      </c>
      <c r="E116" s="21">
        <v>5600</v>
      </c>
      <c r="F116" s="22">
        <v>8362.8597569769008</v>
      </c>
      <c r="G116" s="3">
        <v>1</v>
      </c>
      <c r="H116" s="6">
        <v>616</v>
      </c>
      <c r="I116" s="7">
        <v>65883.813362999994</v>
      </c>
      <c r="J116" s="7">
        <v>60042.7463720206</v>
      </c>
      <c r="K116" s="8">
        <f t="shared" si="10"/>
        <v>46799.842222483116</v>
      </c>
      <c r="L116" s="23">
        <f t="shared" si="11"/>
        <v>0.77944206503337821</v>
      </c>
      <c r="M116" s="7">
        <f t="shared" si="12"/>
        <v>51352.61553993039</v>
      </c>
      <c r="N116" s="7">
        <f t="shared" si="13"/>
        <v>-14531.197823069604</v>
      </c>
    </row>
    <row r="117" spans="1:14" ht="78.75" x14ac:dyDescent="0.25">
      <c r="A117" s="2">
        <v>113</v>
      </c>
      <c r="B117" s="3" t="s">
        <v>112</v>
      </c>
      <c r="C117" s="7">
        <v>6190.9711250256996</v>
      </c>
      <c r="D117" s="7">
        <v>3871.9717640820072</v>
      </c>
      <c r="E117" s="21">
        <v>5600</v>
      </c>
      <c r="F117" s="22">
        <v>1857.2913375077098</v>
      </c>
      <c r="G117" s="3">
        <v>2</v>
      </c>
      <c r="H117" s="6">
        <v>5176</v>
      </c>
      <c r="I117" s="7">
        <v>158987.49423800001</v>
      </c>
      <c r="J117" s="7">
        <v>30716.285594667701</v>
      </c>
      <c r="K117" s="8">
        <f t="shared" si="10"/>
        <v>17520.234226615416</v>
      </c>
      <c r="L117" s="23">
        <f t="shared" si="11"/>
        <v>0.5703890912401498</v>
      </c>
      <c r="M117" s="7">
        <f t="shared" si="12"/>
        <v>90684.73235696138</v>
      </c>
      <c r="N117" s="7">
        <f t="shared" si="13"/>
        <v>-68302.761881038634</v>
      </c>
    </row>
    <row r="118" spans="1:14" ht="78.75" x14ac:dyDescent="0.25">
      <c r="A118" s="2">
        <v>114</v>
      </c>
      <c r="B118" s="3" t="s">
        <v>113</v>
      </c>
      <c r="C118" s="7">
        <v>16992.437188576001</v>
      </c>
      <c r="D118" s="7">
        <v>2951.1832713487383</v>
      </c>
      <c r="E118" s="21">
        <v>2800</v>
      </c>
      <c r="F118" s="22">
        <v>5097.7311565728005</v>
      </c>
      <c r="G118" s="3">
        <v>1</v>
      </c>
      <c r="H118" s="6">
        <v>435</v>
      </c>
      <c r="I118" s="7">
        <v>16101.277658000005</v>
      </c>
      <c r="J118" s="7">
        <v>37014.431397701162</v>
      </c>
      <c r="K118" s="8">
        <f t="shared" si="10"/>
        <v>27841.351616497541</v>
      </c>
      <c r="L118" s="23">
        <f t="shared" si="11"/>
        <v>0.75217558571564791</v>
      </c>
      <c r="M118" s="7">
        <f t="shared" si="12"/>
        <v>12110.987953176429</v>
      </c>
      <c r="N118" s="7">
        <f t="shared" si="13"/>
        <v>-3990.2897048235754</v>
      </c>
    </row>
    <row r="119" spans="1:14" ht="31.5" x14ac:dyDescent="0.25">
      <c r="A119" s="2">
        <v>115</v>
      </c>
      <c r="B119" s="3" t="s">
        <v>114</v>
      </c>
      <c r="C119" s="7">
        <v>16655.211515522999</v>
      </c>
      <c r="D119" s="7">
        <v>3705.4677257707663</v>
      </c>
      <c r="E119" s="21">
        <v>9600</v>
      </c>
      <c r="F119" s="22">
        <v>4996.563454656899</v>
      </c>
      <c r="G119" s="3">
        <v>1</v>
      </c>
      <c r="H119" s="6">
        <v>1162</v>
      </c>
      <c r="I119" s="7">
        <v>22562.820662000056</v>
      </c>
      <c r="J119" s="7">
        <v>19417.229485370099</v>
      </c>
      <c r="K119" s="8">
        <f t="shared" si="10"/>
        <v>34957.242695950663</v>
      </c>
      <c r="L119" s="23">
        <f t="shared" si="11"/>
        <v>1.8003208296162529</v>
      </c>
      <c r="M119" s="7">
        <f t="shared" si="12"/>
        <v>40620.316012694675</v>
      </c>
      <c r="N119" s="7">
        <f t="shared" si="13"/>
        <v>18057.495350694619</v>
      </c>
    </row>
    <row r="120" spans="1:14" ht="78.75" x14ac:dyDescent="0.25">
      <c r="A120" s="2">
        <v>116</v>
      </c>
      <c r="B120" s="3" t="s">
        <v>115</v>
      </c>
      <c r="C120" s="7">
        <v>28456.804223371</v>
      </c>
      <c r="D120" s="7">
        <v>12310.705845153374</v>
      </c>
      <c r="E120" s="21">
        <v>6400</v>
      </c>
      <c r="F120" s="22">
        <v>8537.0412670113001</v>
      </c>
      <c r="G120" s="3">
        <v>2</v>
      </c>
      <c r="H120" s="6">
        <v>1508</v>
      </c>
      <c r="I120" s="7">
        <v>62191.058066000012</v>
      </c>
      <c r="J120" s="7">
        <v>41240.754685676402</v>
      </c>
      <c r="K120" s="8">
        <f t="shared" si="10"/>
        <v>55704.551335535674</v>
      </c>
      <c r="L120" s="23">
        <f t="shared" si="11"/>
        <v>1.3507161001319596</v>
      </c>
      <c r="M120" s="7">
        <f t="shared" si="12"/>
        <v>84002.463413987789</v>
      </c>
      <c r="N120" s="7">
        <f t="shared" si="13"/>
        <v>21811.405347987777</v>
      </c>
    </row>
    <row r="121" spans="1:14" ht="63" x14ac:dyDescent="0.25">
      <c r="A121" s="2">
        <v>117</v>
      </c>
      <c r="B121" s="3" t="s">
        <v>116</v>
      </c>
      <c r="C121" s="7">
        <v>177429.01882681</v>
      </c>
      <c r="D121" s="7">
        <v>28012.660843774531</v>
      </c>
      <c r="E121" s="21">
        <v>5600</v>
      </c>
      <c r="F121" s="22">
        <v>53228.705648042996</v>
      </c>
      <c r="G121" s="3">
        <v>1</v>
      </c>
      <c r="H121" s="6">
        <v>2783</v>
      </c>
      <c r="I121" s="7">
        <v>354103.67735800007</v>
      </c>
      <c r="J121" s="7">
        <v>127238.116190442</v>
      </c>
      <c r="K121" s="8">
        <f t="shared" si="10"/>
        <v>264270.38531862752</v>
      </c>
      <c r="L121" s="23">
        <f t="shared" si="11"/>
        <v>2.0769749917004763</v>
      </c>
      <c r="M121" s="7">
        <f t="shared" si="12"/>
        <v>735464.48234174028</v>
      </c>
      <c r="N121" s="7">
        <f t="shared" si="13"/>
        <v>381360.80498374021</v>
      </c>
    </row>
    <row r="122" spans="1:14" ht="94.5" x14ac:dyDescent="0.25">
      <c r="A122" s="2">
        <v>118</v>
      </c>
      <c r="B122" s="3" t="s">
        <v>117</v>
      </c>
      <c r="C122" s="7">
        <v>38366.891931614002</v>
      </c>
      <c r="D122" s="7">
        <v>6577.8050427029229</v>
      </c>
      <c r="E122" s="21">
        <v>5600</v>
      </c>
      <c r="F122" s="22">
        <v>11510.067579484201</v>
      </c>
      <c r="G122" s="3">
        <v>1</v>
      </c>
      <c r="H122" s="6">
        <v>4223</v>
      </c>
      <c r="I122" s="7">
        <v>236082.61633499994</v>
      </c>
      <c r="J122" s="7">
        <v>55904.005762491106</v>
      </c>
      <c r="K122" s="8">
        <f t="shared" si="10"/>
        <v>62054.764553801127</v>
      </c>
      <c r="L122" s="23">
        <f t="shared" si="11"/>
        <v>1.1100235789442638</v>
      </c>
      <c r="M122" s="7">
        <f t="shared" si="12"/>
        <v>262057.27071070217</v>
      </c>
      <c r="N122" s="7">
        <f t="shared" si="13"/>
        <v>25974.65437570223</v>
      </c>
    </row>
    <row r="123" spans="1:14" ht="63" x14ac:dyDescent="0.25">
      <c r="A123" s="2">
        <v>119</v>
      </c>
      <c r="B123" s="3" t="s">
        <v>118</v>
      </c>
      <c r="C123" s="7">
        <v>5240.2742246780999</v>
      </c>
      <c r="D123" s="7">
        <v>2613.5183372914216</v>
      </c>
      <c r="E123" s="21">
        <v>2400</v>
      </c>
      <c r="F123" s="22">
        <v>1572.08226740343</v>
      </c>
      <c r="G123" s="3">
        <v>2</v>
      </c>
      <c r="H123" s="6">
        <v>46538</v>
      </c>
      <c r="I123" s="7">
        <v>1007715.3998400007</v>
      </c>
      <c r="J123" s="7">
        <v>21653.603503373601</v>
      </c>
      <c r="K123" s="8">
        <f t="shared" si="10"/>
        <v>11825.874829372951</v>
      </c>
      <c r="L123" s="23">
        <f t="shared" si="11"/>
        <v>0.54613888295915725</v>
      </c>
      <c r="M123" s="7">
        <f t="shared" si="12"/>
        <v>550352.56280935847</v>
      </c>
      <c r="N123" s="7">
        <f t="shared" si="13"/>
        <v>-457362.8370306422</v>
      </c>
    </row>
    <row r="124" spans="1:14" ht="47.25" x14ac:dyDescent="0.25">
      <c r="A124" s="2">
        <v>120</v>
      </c>
      <c r="B124" s="3" t="s">
        <v>119</v>
      </c>
      <c r="C124" s="7">
        <v>3330.5930321853002</v>
      </c>
      <c r="D124" s="7">
        <v>2220.7558387417594</v>
      </c>
      <c r="E124" s="21">
        <v>14400</v>
      </c>
      <c r="F124" s="22">
        <v>999.17790965559004</v>
      </c>
      <c r="G124" s="3">
        <v>1</v>
      </c>
      <c r="H124" s="6">
        <v>21576</v>
      </c>
      <c r="I124" s="7">
        <v>401596.04708099965</v>
      </c>
      <c r="J124" s="7">
        <v>18613.0907990823</v>
      </c>
      <c r="K124" s="8">
        <f t="shared" si="10"/>
        <v>20950.526780582652</v>
      </c>
      <c r="L124" s="23">
        <f t="shared" si="11"/>
        <v>1.1255802169952127</v>
      </c>
      <c r="M124" s="7">
        <f t="shared" si="12"/>
        <v>452028.56581785122</v>
      </c>
      <c r="N124" s="7">
        <f t="shared" si="13"/>
        <v>50432.518736851576</v>
      </c>
    </row>
    <row r="125" spans="1:14" ht="63" x14ac:dyDescent="0.25">
      <c r="A125" s="2">
        <v>121</v>
      </c>
      <c r="B125" s="3" t="s">
        <v>120</v>
      </c>
      <c r="C125" s="7">
        <v>20259.331617231001</v>
      </c>
      <c r="D125" s="7">
        <v>8606.5545232740187</v>
      </c>
      <c r="E125" s="21">
        <v>4000</v>
      </c>
      <c r="F125" s="22">
        <v>6077.7994851693002</v>
      </c>
      <c r="G125" s="3">
        <v>2</v>
      </c>
      <c r="H125" s="6">
        <v>65305</v>
      </c>
      <c r="I125" s="7">
        <v>1490881.6995080002</v>
      </c>
      <c r="J125" s="7">
        <v>22829.518406063857</v>
      </c>
      <c r="K125" s="8">
        <f t="shared" si="10"/>
        <v>38943.685625674319</v>
      </c>
      <c r="L125" s="23">
        <f t="shared" si="11"/>
        <v>1.7058478822457466</v>
      </c>
      <c r="M125" s="7">
        <f t="shared" si="12"/>
        <v>2543217.3897846616</v>
      </c>
      <c r="N125" s="7">
        <f t="shared" si="13"/>
        <v>1052335.6902766614</v>
      </c>
    </row>
    <row r="126" spans="1:14" ht="47.25" x14ac:dyDescent="0.25">
      <c r="A126" s="2">
        <v>122</v>
      </c>
      <c r="B126" s="3" t="s">
        <v>121</v>
      </c>
      <c r="C126" s="7">
        <v>5486.5635996992996</v>
      </c>
      <c r="D126" s="7">
        <v>3612.1819283615005</v>
      </c>
      <c r="E126" s="21">
        <v>5600</v>
      </c>
      <c r="F126" s="22">
        <v>1645.9690799097898</v>
      </c>
      <c r="G126" s="3">
        <v>2</v>
      </c>
      <c r="H126" s="6">
        <v>659651</v>
      </c>
      <c r="I126" s="7">
        <v>14252002.334295005</v>
      </c>
      <c r="J126" s="7">
        <v>21605.367587246899</v>
      </c>
      <c r="K126" s="8">
        <f t="shared" si="10"/>
        <v>16344.714607970591</v>
      </c>
      <c r="L126" s="23">
        <f t="shared" si="11"/>
        <v>0.756511757643895</v>
      </c>
      <c r="M126" s="7">
        <f t="shared" si="12"/>
        <v>10781807.335862407</v>
      </c>
      <c r="N126" s="7">
        <f t="shared" si="13"/>
        <v>-3470194.9984325971</v>
      </c>
    </row>
    <row r="127" spans="1:14" ht="78.75" x14ac:dyDescent="0.25">
      <c r="A127" s="2">
        <v>123</v>
      </c>
      <c r="B127" s="3" t="s">
        <v>122</v>
      </c>
      <c r="C127" s="7">
        <v>10230.998260109</v>
      </c>
      <c r="D127" s="7">
        <v>4340.6492941326251</v>
      </c>
      <c r="E127" s="21">
        <v>2000</v>
      </c>
      <c r="F127" s="22">
        <v>3069.2994780326999</v>
      </c>
      <c r="G127" s="3">
        <v>2</v>
      </c>
      <c r="H127" s="6">
        <v>414529</v>
      </c>
      <c r="I127" s="7">
        <v>9848860.2423289921</v>
      </c>
      <c r="J127" s="7">
        <v>32731.761406838701</v>
      </c>
      <c r="K127" s="8">
        <f t="shared" si="10"/>
        <v>19640.947032274325</v>
      </c>
      <c r="L127" s="23">
        <f t="shared" si="11"/>
        <v>0.6000577478293212</v>
      </c>
      <c r="M127" s="7">
        <f t="shared" si="12"/>
        <v>5909884.8956976775</v>
      </c>
      <c r="N127" s="7">
        <f t="shared" si="13"/>
        <v>-3938975.3466313146</v>
      </c>
    </row>
    <row r="128" spans="1:14" ht="78.75" x14ac:dyDescent="0.25">
      <c r="A128" s="2">
        <v>124</v>
      </c>
      <c r="B128" s="3" t="s">
        <v>123</v>
      </c>
      <c r="C128" s="7">
        <v>31293.782931205998</v>
      </c>
      <c r="D128" s="7">
        <v>12108.734064358774</v>
      </c>
      <c r="E128" s="21">
        <v>2000</v>
      </c>
      <c r="F128" s="22">
        <v>9388.1348793617999</v>
      </c>
      <c r="G128" s="3">
        <v>2</v>
      </c>
      <c r="H128" s="6">
        <v>597401</v>
      </c>
      <c r="I128" s="7">
        <v>27883958.791868996</v>
      </c>
      <c r="J128" s="7">
        <v>46675.447131606736</v>
      </c>
      <c r="K128" s="8">
        <f t="shared" si="10"/>
        <v>54790.651874926574</v>
      </c>
      <c r="L128" s="23">
        <f t="shared" si="11"/>
        <v>1.1738645313978053</v>
      </c>
      <c r="M128" s="7">
        <f t="shared" si="12"/>
        <v>32731990.220733013</v>
      </c>
      <c r="N128" s="7">
        <f t="shared" si="13"/>
        <v>4848031.4288640171</v>
      </c>
    </row>
    <row r="129" spans="1:14" ht="47.25" x14ac:dyDescent="0.25">
      <c r="A129" s="2">
        <v>125</v>
      </c>
      <c r="B129" s="3" t="s">
        <v>124</v>
      </c>
      <c r="C129" s="7">
        <v>13015.931259712999</v>
      </c>
      <c r="D129" s="7">
        <v>6275.5802964256</v>
      </c>
      <c r="E129" s="21">
        <v>5200</v>
      </c>
      <c r="F129" s="22">
        <v>3904.7793779138997</v>
      </c>
      <c r="G129" s="3">
        <v>2</v>
      </c>
      <c r="H129" s="6">
        <v>11247</v>
      </c>
      <c r="I129" s="7">
        <v>355537.68650600023</v>
      </c>
      <c r="J129" s="7">
        <v>31611.779719569684</v>
      </c>
      <c r="K129" s="8">
        <f t="shared" si="10"/>
        <v>28396.290934052497</v>
      </c>
      <c r="L129" s="23">
        <f t="shared" si="11"/>
        <v>0.89828194381834825</v>
      </c>
      <c r="M129" s="7">
        <f t="shared" si="12"/>
        <v>319373.08413528843</v>
      </c>
      <c r="N129" s="7">
        <f t="shared" si="13"/>
        <v>-36164.6023707118</v>
      </c>
    </row>
    <row r="130" spans="1:14" ht="63" x14ac:dyDescent="0.25">
      <c r="A130" s="2">
        <v>126</v>
      </c>
      <c r="B130" s="3" t="s">
        <v>125</v>
      </c>
      <c r="C130" s="7">
        <v>17272.839219345002</v>
      </c>
      <c r="D130" s="7">
        <v>8072.5118199201752</v>
      </c>
      <c r="E130" s="21">
        <v>6000</v>
      </c>
      <c r="F130" s="22">
        <v>5181.8517658035007</v>
      </c>
      <c r="G130" s="3">
        <v>2</v>
      </c>
      <c r="H130" s="6">
        <v>55770</v>
      </c>
      <c r="I130" s="7">
        <v>2284352.4277309994</v>
      </c>
      <c r="J130" s="7">
        <v>40960.237183629186</v>
      </c>
      <c r="K130" s="8">
        <f t="shared" si="10"/>
        <v>36527.202805068679</v>
      </c>
      <c r="L130" s="23">
        <f t="shared" si="11"/>
        <v>0.89177224832251989</v>
      </c>
      <c r="M130" s="7">
        <f t="shared" si="12"/>
        <v>2037122.10043868</v>
      </c>
      <c r="N130" s="7">
        <f t="shared" si="13"/>
        <v>-247230.32729231939</v>
      </c>
    </row>
    <row r="131" spans="1:14" ht="63" x14ac:dyDescent="0.25">
      <c r="A131" s="2">
        <v>127</v>
      </c>
      <c r="B131" s="3" t="s">
        <v>126</v>
      </c>
      <c r="C131" s="7">
        <v>38611.3444705</v>
      </c>
      <c r="D131" s="7">
        <v>14807.49584900467</v>
      </c>
      <c r="E131" s="21">
        <v>2000</v>
      </c>
      <c r="F131" s="22">
        <v>11583.40334115</v>
      </c>
      <c r="G131" s="3">
        <v>2</v>
      </c>
      <c r="H131" s="6">
        <v>80467</v>
      </c>
      <c r="I131" s="7">
        <v>4463829.3375379983</v>
      </c>
      <c r="J131" s="7">
        <v>55474.037028073602</v>
      </c>
      <c r="K131" s="8">
        <f t="shared" si="10"/>
        <v>67002.243660654669</v>
      </c>
      <c r="L131" s="23">
        <f t="shared" si="11"/>
        <v>1.2078126498481987</v>
      </c>
      <c r="M131" s="7">
        <f t="shared" si="12"/>
        <v>5391469.5406418992</v>
      </c>
      <c r="N131" s="7">
        <f t="shared" si="13"/>
        <v>927640.20310390089</v>
      </c>
    </row>
    <row r="132" spans="1:14" ht="47.25" x14ac:dyDescent="0.25">
      <c r="A132" s="2">
        <v>128</v>
      </c>
      <c r="B132" s="3" t="s">
        <v>127</v>
      </c>
      <c r="C132" s="7">
        <v>9905.0889736448007</v>
      </c>
      <c r="D132" s="7">
        <v>5014.8036741054566</v>
      </c>
      <c r="E132" s="21">
        <v>4800</v>
      </c>
      <c r="F132" s="22">
        <v>2971.52669209344</v>
      </c>
      <c r="G132" s="3">
        <v>2</v>
      </c>
      <c r="H132" s="6">
        <v>15400</v>
      </c>
      <c r="I132" s="7">
        <v>348533.60713700007</v>
      </c>
      <c r="J132" s="7">
        <v>22632.052411493511</v>
      </c>
      <c r="K132" s="8">
        <f t="shared" si="10"/>
        <v>22691.419339843698</v>
      </c>
      <c r="L132" s="23">
        <f t="shared" si="11"/>
        <v>1.0026231349800179</v>
      </c>
      <c r="M132" s="7">
        <f t="shared" si="12"/>
        <v>349447.85783359292</v>
      </c>
      <c r="N132" s="7">
        <f t="shared" si="13"/>
        <v>914.25069659284782</v>
      </c>
    </row>
    <row r="133" spans="1:14" ht="47.25" x14ac:dyDescent="0.25">
      <c r="A133" s="2">
        <v>129</v>
      </c>
      <c r="B133" s="3" t="s">
        <v>128</v>
      </c>
      <c r="C133" s="7">
        <v>19352.995235114999</v>
      </c>
      <c r="D133" s="7">
        <v>7818.3768049403552</v>
      </c>
      <c r="E133" s="21">
        <v>2400</v>
      </c>
      <c r="F133" s="22">
        <v>5805.8985705344994</v>
      </c>
      <c r="G133" s="3">
        <v>2</v>
      </c>
      <c r="H133" s="6">
        <v>93596</v>
      </c>
      <c r="I133" s="7">
        <v>2808451.2469539992</v>
      </c>
      <c r="J133" s="7">
        <v>30006.103326573775</v>
      </c>
      <c r="K133" s="8">
        <f t="shared" si="10"/>
        <v>35377.270610589854</v>
      </c>
      <c r="L133" s="23">
        <f t="shared" ref="L133:L159" si="14">K133/J133</f>
        <v>1.1790024924449056</v>
      </c>
      <c r="M133" s="7">
        <f t="shared" ref="M133:M159" si="15">L133*I133</f>
        <v>3311171.0200687679</v>
      </c>
      <c r="N133" s="7">
        <f t="shared" ref="N133:N159" si="16">M133-I133</f>
        <v>502719.77311476879</v>
      </c>
    </row>
    <row r="134" spans="1:14" ht="78.75" x14ac:dyDescent="0.25">
      <c r="A134" s="2">
        <v>130</v>
      </c>
      <c r="B134" s="3" t="s">
        <v>129</v>
      </c>
      <c r="C134" s="7">
        <v>6042.8034072549999</v>
      </c>
      <c r="D134" s="7">
        <v>3363.4113208014896</v>
      </c>
      <c r="E134" s="21">
        <v>4000</v>
      </c>
      <c r="F134" s="22">
        <v>1812.8410221765</v>
      </c>
      <c r="G134" s="3">
        <v>2</v>
      </c>
      <c r="H134" s="6">
        <v>148431</v>
      </c>
      <c r="I134" s="7">
        <v>3682065.1544280024</v>
      </c>
      <c r="J134" s="7">
        <v>24806.5778336601</v>
      </c>
      <c r="K134" s="8">
        <f t="shared" ref="K134:K159" si="17">(C134+E134+F134)/IF(G134=1,89.4,IF(G134=2,77.9,38.4))*100</f>
        <v>15219.05575023299</v>
      </c>
      <c r="L134" s="23">
        <f t="shared" si="14"/>
        <v>0.61350887866452175</v>
      </c>
      <c r="M134" s="7">
        <f t="shared" si="15"/>
        <v>2258979.6640628329</v>
      </c>
      <c r="N134" s="7">
        <f t="shared" si="16"/>
        <v>-1423085.4903651695</v>
      </c>
    </row>
    <row r="135" spans="1:14" ht="47.25" x14ac:dyDescent="0.25">
      <c r="A135" s="2">
        <v>131</v>
      </c>
      <c r="B135" s="3" t="s">
        <v>130</v>
      </c>
      <c r="C135" s="7">
        <v>17822.012267774</v>
      </c>
      <c r="D135" s="7">
        <v>8048.0925860481002</v>
      </c>
      <c r="E135" s="21">
        <v>5200</v>
      </c>
      <c r="F135" s="22">
        <v>5346.6036803321995</v>
      </c>
      <c r="G135" s="3">
        <v>2</v>
      </c>
      <c r="H135" s="6">
        <v>153475</v>
      </c>
      <c r="I135" s="7">
        <v>5483325.0255780015</v>
      </c>
      <c r="J135" s="7">
        <v>35727.805998227705</v>
      </c>
      <c r="K135" s="8">
        <f t="shared" si="17"/>
        <v>36416.708534154299</v>
      </c>
      <c r="L135" s="23">
        <f t="shared" si="14"/>
        <v>1.0192819714695263</v>
      </c>
      <c r="M135" s="7">
        <f t="shared" si="15"/>
        <v>5589054.3422793355</v>
      </c>
      <c r="N135" s="7">
        <f t="shared" si="16"/>
        <v>105729.31670133397</v>
      </c>
    </row>
    <row r="136" spans="1:14" ht="47.25" x14ac:dyDescent="0.25">
      <c r="A136" s="2">
        <v>132</v>
      </c>
      <c r="B136" s="3" t="s">
        <v>131</v>
      </c>
      <c r="C136" s="7">
        <v>19112.554100993999</v>
      </c>
      <c r="D136" s="7">
        <v>8524.0523661303887</v>
      </c>
      <c r="E136" s="21">
        <v>5200</v>
      </c>
      <c r="F136" s="22">
        <v>5733.7662302981998</v>
      </c>
      <c r="G136" s="3">
        <v>2</v>
      </c>
      <c r="H136" s="6">
        <v>14511</v>
      </c>
      <c r="I136" s="7">
        <v>880923.68289900012</v>
      </c>
      <c r="J136" s="7">
        <v>60707.303624767432</v>
      </c>
      <c r="K136" s="8">
        <f t="shared" si="17"/>
        <v>38570.372697422586</v>
      </c>
      <c r="L136" s="23">
        <f t="shared" si="14"/>
        <v>0.63534979144892545</v>
      </c>
      <c r="M136" s="7">
        <f t="shared" si="15"/>
        <v>559694.67821229901</v>
      </c>
      <c r="N136" s="7">
        <f t="shared" si="16"/>
        <v>-321229.00468670111</v>
      </c>
    </row>
    <row r="137" spans="1:14" ht="47.25" x14ac:dyDescent="0.25">
      <c r="A137" s="2">
        <v>133</v>
      </c>
      <c r="B137" s="3" t="s">
        <v>132</v>
      </c>
      <c r="C137" s="7">
        <v>23804.400182322999</v>
      </c>
      <c r="D137" s="7">
        <v>8779.2094639042298</v>
      </c>
      <c r="E137" s="21">
        <v>0</v>
      </c>
      <c r="F137" s="22">
        <v>7141.3200546968992</v>
      </c>
      <c r="G137" s="3">
        <v>2</v>
      </c>
      <c r="H137" s="6">
        <v>11401</v>
      </c>
      <c r="I137" s="7">
        <v>423032.932929</v>
      </c>
      <c r="J137" s="7">
        <v>37104.897195772304</v>
      </c>
      <c r="K137" s="8">
        <f t="shared" si="17"/>
        <v>39724.929700924127</v>
      </c>
      <c r="L137" s="23">
        <f t="shared" si="14"/>
        <v>1.0706115015311335</v>
      </c>
      <c r="M137" s="7">
        <f t="shared" si="15"/>
        <v>452903.92352023599</v>
      </c>
      <c r="N137" s="7">
        <f t="shared" si="16"/>
        <v>29870.990591235983</v>
      </c>
    </row>
    <row r="138" spans="1:14" ht="63" x14ac:dyDescent="0.25">
      <c r="A138" s="2">
        <v>134</v>
      </c>
      <c r="B138" s="3" t="s">
        <v>133</v>
      </c>
      <c r="C138" s="7">
        <v>2669.3570850020001</v>
      </c>
      <c r="D138" s="7">
        <v>1892.3058928383489</v>
      </c>
      <c r="E138" s="21">
        <v>3200</v>
      </c>
      <c r="F138" s="22">
        <v>800.80712550060002</v>
      </c>
      <c r="G138" s="3">
        <v>2</v>
      </c>
      <c r="H138" s="6">
        <v>11848</v>
      </c>
      <c r="I138" s="7">
        <v>155034.90641099997</v>
      </c>
      <c r="J138" s="7">
        <v>13085.322958389601</v>
      </c>
      <c r="K138" s="8">
        <f t="shared" si="17"/>
        <v>8562.4701033409492</v>
      </c>
      <c r="L138" s="23">
        <f t="shared" si="14"/>
        <v>0.6543568034636208</v>
      </c>
      <c r="M138" s="7">
        <f t="shared" si="15"/>
        <v>101448.14578438355</v>
      </c>
      <c r="N138" s="7">
        <f t="shared" si="16"/>
        <v>-53586.760626616422</v>
      </c>
    </row>
    <row r="139" spans="1:14" ht="47.25" x14ac:dyDescent="0.25">
      <c r="A139" s="2">
        <v>135</v>
      </c>
      <c r="B139" s="3" t="s">
        <v>134</v>
      </c>
      <c r="C139" s="7">
        <v>2176.7820139022001</v>
      </c>
      <c r="D139" s="7">
        <v>1710.6411714943542</v>
      </c>
      <c r="E139" s="21">
        <v>3200</v>
      </c>
      <c r="F139" s="22">
        <v>653.03460417066003</v>
      </c>
      <c r="G139" s="3">
        <v>2</v>
      </c>
      <c r="H139" s="6">
        <v>118893</v>
      </c>
      <c r="I139" s="7">
        <v>1257773.3975069991</v>
      </c>
      <c r="J139" s="7">
        <v>10579.036591784201</v>
      </c>
      <c r="K139" s="8">
        <f t="shared" si="17"/>
        <v>7740.4577895672146</v>
      </c>
      <c r="L139" s="23">
        <f t="shared" si="14"/>
        <v>0.73167889366963168</v>
      </c>
      <c r="M139" s="7">
        <f t="shared" si="15"/>
        <v>920286.24797501497</v>
      </c>
      <c r="N139" s="7">
        <f t="shared" si="16"/>
        <v>-337487.14953198412</v>
      </c>
    </row>
    <row r="140" spans="1:14" ht="47.25" x14ac:dyDescent="0.25">
      <c r="A140" s="2">
        <v>136</v>
      </c>
      <c r="B140" s="3" t="s">
        <v>135</v>
      </c>
      <c r="C140" s="7">
        <v>11548.697895191</v>
      </c>
      <c r="D140" s="7">
        <v>4486.188581884946</v>
      </c>
      <c r="E140" s="21">
        <v>800</v>
      </c>
      <c r="F140" s="22">
        <v>3464.6093685573001</v>
      </c>
      <c r="G140" s="3">
        <v>2</v>
      </c>
      <c r="H140" s="6">
        <v>24173</v>
      </c>
      <c r="I140" s="7">
        <v>831209.13331399986</v>
      </c>
      <c r="J140" s="7">
        <v>34385.849224920363</v>
      </c>
      <c r="K140" s="8">
        <f t="shared" si="17"/>
        <v>20299.495845633246</v>
      </c>
      <c r="L140" s="23">
        <f t="shared" si="14"/>
        <v>0.59034446736658308</v>
      </c>
      <c r="M140" s="7">
        <f t="shared" si="15"/>
        <v>490699.71307649242</v>
      </c>
      <c r="N140" s="7">
        <f t="shared" si="16"/>
        <v>-340509.42023750744</v>
      </c>
    </row>
    <row r="141" spans="1:14" ht="47.25" x14ac:dyDescent="0.25">
      <c r="A141" s="2">
        <v>137</v>
      </c>
      <c r="B141" s="3" t="s">
        <v>136</v>
      </c>
      <c r="C141" s="7">
        <v>7907.5152909961998</v>
      </c>
      <c r="D141" s="7">
        <v>4505.0438294007781</v>
      </c>
      <c r="E141" s="21">
        <v>5600</v>
      </c>
      <c r="F141" s="22">
        <v>2372.2545872988599</v>
      </c>
      <c r="G141" s="3">
        <v>2</v>
      </c>
      <c r="H141" s="6">
        <v>103277</v>
      </c>
      <c r="I141" s="7">
        <v>3673025.5349760004</v>
      </c>
      <c r="J141" s="7">
        <v>35718.912011299384</v>
      </c>
      <c r="K141" s="8">
        <f t="shared" si="17"/>
        <v>20384.813707695837</v>
      </c>
      <c r="L141" s="23">
        <f t="shared" si="14"/>
        <v>0.5707008573286686</v>
      </c>
      <c r="M141" s="7">
        <f t="shared" si="15"/>
        <v>2096198.821800895</v>
      </c>
      <c r="N141" s="7">
        <f t="shared" si="16"/>
        <v>-1576826.7131751054</v>
      </c>
    </row>
    <row r="142" spans="1:14" ht="63" x14ac:dyDescent="0.25">
      <c r="A142" s="2">
        <v>138</v>
      </c>
      <c r="B142" s="3" t="s">
        <v>137</v>
      </c>
      <c r="C142" s="7">
        <v>16681.532485238</v>
      </c>
      <c r="D142" s="7">
        <v>2855.8335307223679</v>
      </c>
      <c r="E142" s="21">
        <v>2400</v>
      </c>
      <c r="F142" s="22">
        <v>5004.4597455714002</v>
      </c>
      <c r="G142" s="3">
        <v>1</v>
      </c>
      <c r="H142" s="6">
        <v>271633</v>
      </c>
      <c r="I142" s="7">
        <v>11666112.102573993</v>
      </c>
      <c r="J142" s="7">
        <v>42948.066334259798</v>
      </c>
      <c r="K142" s="8">
        <f t="shared" si="17"/>
        <v>26941.825761531767</v>
      </c>
      <c r="L142" s="23">
        <f t="shared" si="14"/>
        <v>0.62731172928361145</v>
      </c>
      <c r="M142" s="7">
        <f t="shared" si="15"/>
        <v>7318288.9570821598</v>
      </c>
      <c r="N142" s="7">
        <f t="shared" si="16"/>
        <v>-4347823.1454918329</v>
      </c>
    </row>
    <row r="143" spans="1:14" ht="47.25" x14ac:dyDescent="0.25">
      <c r="A143" s="2">
        <v>139</v>
      </c>
      <c r="B143" s="3" t="s">
        <v>138</v>
      </c>
      <c r="C143" s="7">
        <v>20674.557062806001</v>
      </c>
      <c r="D143" s="7">
        <v>8305.776950120875</v>
      </c>
      <c r="E143" s="21">
        <v>2400</v>
      </c>
      <c r="F143" s="22">
        <v>6202.3671188418002</v>
      </c>
      <c r="G143" s="3">
        <v>2</v>
      </c>
      <c r="H143" s="6">
        <v>54744</v>
      </c>
      <c r="I143" s="7">
        <v>1438435.5481109994</v>
      </c>
      <c r="J143" s="7">
        <v>40151.5659825447</v>
      </c>
      <c r="K143" s="8">
        <f t="shared" si="17"/>
        <v>37582.701131768677</v>
      </c>
      <c r="L143" s="23">
        <f t="shared" si="14"/>
        <v>0.93602080546764233</v>
      </c>
      <c r="M143" s="7">
        <f t="shared" si="15"/>
        <v>1346405.6003561472</v>
      </c>
      <c r="N143" s="7">
        <f t="shared" si="16"/>
        <v>-92029.947754852241</v>
      </c>
    </row>
    <row r="144" spans="1:14" ht="47.25" x14ac:dyDescent="0.25">
      <c r="A144" s="2">
        <v>140</v>
      </c>
      <c r="B144" s="3" t="s">
        <v>139</v>
      </c>
      <c r="C144" s="7">
        <v>11987.751563280999</v>
      </c>
      <c r="D144" s="7">
        <v>5555.9448320033771</v>
      </c>
      <c r="E144" s="21">
        <v>4000</v>
      </c>
      <c r="F144" s="22">
        <v>3596.3254689842997</v>
      </c>
      <c r="G144" s="3">
        <v>2</v>
      </c>
      <c r="H144" s="6">
        <v>182523</v>
      </c>
      <c r="I144" s="7">
        <v>4206903.8087649997</v>
      </c>
      <c r="J144" s="7">
        <v>23048.622961298024</v>
      </c>
      <c r="K144" s="8">
        <f t="shared" si="17"/>
        <v>25140.021864268674</v>
      </c>
      <c r="L144" s="23">
        <f t="shared" si="14"/>
        <v>1.0907385619731995</v>
      </c>
      <c r="M144" s="7">
        <f t="shared" si="15"/>
        <v>4588632.2107319115</v>
      </c>
      <c r="N144" s="7">
        <f t="shared" si="16"/>
        <v>381728.40196691174</v>
      </c>
    </row>
    <row r="145" spans="1:14" ht="47.25" x14ac:dyDescent="0.25">
      <c r="A145" s="2">
        <v>141</v>
      </c>
      <c r="B145" s="3" t="s">
        <v>140</v>
      </c>
      <c r="C145" s="7">
        <v>26592.746912014001</v>
      </c>
      <c r="D145" s="7">
        <v>5284.6538305095382</v>
      </c>
      <c r="E145" s="21">
        <v>10000</v>
      </c>
      <c r="F145" s="22">
        <v>7977.8240736041998</v>
      </c>
      <c r="G145" s="3">
        <v>1</v>
      </c>
      <c r="H145" s="6">
        <v>20547</v>
      </c>
      <c r="I145" s="7">
        <v>828349.85833699966</v>
      </c>
      <c r="J145" s="7">
        <v>40314.880923589801</v>
      </c>
      <c r="K145" s="8">
        <f t="shared" si="17"/>
        <v>49855.224816127738</v>
      </c>
      <c r="L145" s="23">
        <f t="shared" si="14"/>
        <v>1.2366457167669695</v>
      </c>
      <c r="M145" s="7">
        <f t="shared" si="15"/>
        <v>1024375.3042969767</v>
      </c>
      <c r="N145" s="7">
        <f t="shared" si="16"/>
        <v>196025.44595997699</v>
      </c>
    </row>
    <row r="146" spans="1:14" ht="47.25" x14ac:dyDescent="0.25">
      <c r="A146" s="2">
        <v>142</v>
      </c>
      <c r="B146" s="3" t="s">
        <v>141</v>
      </c>
      <c r="C146" s="7">
        <v>9926.5570668372002</v>
      </c>
      <c r="D146" s="7">
        <v>5022.7212391557478</v>
      </c>
      <c r="E146" s="21">
        <v>4800</v>
      </c>
      <c r="F146" s="22">
        <v>2977.9671200511598</v>
      </c>
      <c r="G146" s="3">
        <v>2</v>
      </c>
      <c r="H146" s="6">
        <v>17130</v>
      </c>
      <c r="I146" s="7">
        <v>750552.05907499965</v>
      </c>
      <c r="J146" s="7">
        <v>43815.064744600102</v>
      </c>
      <c r="K146" s="8">
        <f t="shared" si="17"/>
        <v>22727.245426044108</v>
      </c>
      <c r="L146" s="23">
        <f t="shared" si="14"/>
        <v>0.51870847523613628</v>
      </c>
      <c r="M146" s="7">
        <f t="shared" si="15"/>
        <v>389317.71414813556</v>
      </c>
      <c r="N146" s="7">
        <f t="shared" si="16"/>
        <v>-361234.34492686408</v>
      </c>
    </row>
    <row r="147" spans="1:14" ht="47.25" x14ac:dyDescent="0.25">
      <c r="A147" s="2">
        <v>143</v>
      </c>
      <c r="B147" s="3" t="s">
        <v>142</v>
      </c>
      <c r="C147" s="7">
        <v>31264.303468994</v>
      </c>
      <c r="D147" s="7">
        <v>6478.9944273236761</v>
      </c>
      <c r="E147" s="21">
        <v>14000</v>
      </c>
      <c r="F147" s="22">
        <v>9379.2910406981991</v>
      </c>
      <c r="G147" s="3">
        <v>1</v>
      </c>
      <c r="H147" s="6">
        <v>51138</v>
      </c>
      <c r="I147" s="7">
        <v>2735304.3063559975</v>
      </c>
      <c r="J147" s="7">
        <v>53488.683686417098</v>
      </c>
      <c r="K147" s="8">
        <f t="shared" si="17"/>
        <v>61122.588937015869</v>
      </c>
      <c r="L147" s="23">
        <f t="shared" si="14"/>
        <v>1.1427200058867277</v>
      </c>
      <c r="M147" s="7">
        <f t="shared" si="15"/>
        <v>3125686.9530611173</v>
      </c>
      <c r="N147" s="7">
        <f t="shared" si="16"/>
        <v>390382.64670511987</v>
      </c>
    </row>
    <row r="148" spans="1:14" ht="47.25" x14ac:dyDescent="0.25">
      <c r="A148" s="2">
        <v>144</v>
      </c>
      <c r="B148" s="3" t="s">
        <v>143</v>
      </c>
      <c r="C148" s="7">
        <v>18623.829081265001</v>
      </c>
      <c r="D148" s="7">
        <v>6868.582920471672</v>
      </c>
      <c r="E148" s="21">
        <v>0</v>
      </c>
      <c r="F148" s="22">
        <v>5587.1487243795</v>
      </c>
      <c r="G148" s="3">
        <v>2</v>
      </c>
      <c r="H148" s="6">
        <v>106</v>
      </c>
      <c r="I148" s="7">
        <v>4479.8588650000029</v>
      </c>
      <c r="J148" s="7">
        <v>42262.819481132101</v>
      </c>
      <c r="K148" s="8">
        <f t="shared" si="17"/>
        <v>31079.560726116171</v>
      </c>
      <c r="L148" s="23">
        <f t="shared" si="14"/>
        <v>0.7353877736432467</v>
      </c>
      <c r="M148" s="7">
        <f t="shared" si="15"/>
        <v>3294.4334369683143</v>
      </c>
      <c r="N148" s="7">
        <f t="shared" si="16"/>
        <v>-1185.4254280316886</v>
      </c>
    </row>
    <row r="149" spans="1:14" ht="63" x14ac:dyDescent="0.25">
      <c r="A149" s="2">
        <v>145</v>
      </c>
      <c r="B149" s="3" t="s">
        <v>144</v>
      </c>
      <c r="C149" s="7">
        <v>41829.350239295003</v>
      </c>
      <c r="D149" s="7">
        <v>16334.752662066043</v>
      </c>
      <c r="E149" s="21">
        <v>3200</v>
      </c>
      <c r="F149" s="22">
        <v>12548.8050717885</v>
      </c>
      <c r="G149" s="3">
        <v>2</v>
      </c>
      <c r="H149" s="6">
        <v>37463</v>
      </c>
      <c r="I149" s="7">
        <v>1731032.0800300019</v>
      </c>
      <c r="J149" s="7">
        <v>46206.4458273497</v>
      </c>
      <c r="K149" s="8">
        <f t="shared" si="17"/>
        <v>73912.907973149544</v>
      </c>
      <c r="L149" s="23">
        <f t="shared" si="14"/>
        <v>1.5996233133646545</v>
      </c>
      <c r="M149" s="7">
        <f t="shared" si="15"/>
        <v>2768999.2713981015</v>
      </c>
      <c r="N149" s="7">
        <f t="shared" si="16"/>
        <v>1037967.1913680995</v>
      </c>
    </row>
    <row r="150" spans="1:14" ht="63" x14ac:dyDescent="0.25">
      <c r="A150" s="2">
        <v>146</v>
      </c>
      <c r="B150" s="3" t="s">
        <v>145</v>
      </c>
      <c r="C150" s="7">
        <v>41563.749858581003</v>
      </c>
      <c r="D150" s="7">
        <v>16350.276424095391</v>
      </c>
      <c r="E150" s="21">
        <v>3600</v>
      </c>
      <c r="F150" s="22">
        <v>12469.1249575743</v>
      </c>
      <c r="G150" s="3">
        <v>2</v>
      </c>
      <c r="H150" s="6">
        <v>74454</v>
      </c>
      <c r="I150" s="7">
        <v>2653859.0811090018</v>
      </c>
      <c r="J150" s="7">
        <v>35644.278092634398</v>
      </c>
      <c r="K150" s="8">
        <f t="shared" si="17"/>
        <v>73983.151240250692</v>
      </c>
      <c r="L150" s="23">
        <f t="shared" si="14"/>
        <v>2.075596847493419</v>
      </c>
      <c r="M150" s="7">
        <f t="shared" si="15"/>
        <v>5508341.5424416261</v>
      </c>
      <c r="N150" s="7">
        <f t="shared" si="16"/>
        <v>2854482.4613326243</v>
      </c>
    </row>
    <row r="151" spans="1:14" ht="63" x14ac:dyDescent="0.25">
      <c r="A151" s="2">
        <v>147</v>
      </c>
      <c r="B151" s="3" t="s">
        <v>146</v>
      </c>
      <c r="C151" s="7">
        <v>47693.169996937999</v>
      </c>
      <c r="D151" s="7">
        <v>17589.534968061984</v>
      </c>
      <c r="E151" s="21">
        <v>0</v>
      </c>
      <c r="F151" s="22">
        <v>14307.950999081399</v>
      </c>
      <c r="G151" s="3">
        <v>2</v>
      </c>
      <c r="H151" s="6">
        <v>7072</v>
      </c>
      <c r="I151" s="7">
        <v>460419.903689</v>
      </c>
      <c r="J151" s="7">
        <v>65104.624390412893</v>
      </c>
      <c r="K151" s="8">
        <f t="shared" si="17"/>
        <v>79590.655964081379</v>
      </c>
      <c r="L151" s="23">
        <f t="shared" si="14"/>
        <v>1.2225038806275896</v>
      </c>
      <c r="M151" s="7">
        <f t="shared" si="15"/>
        <v>562865.1189779836</v>
      </c>
      <c r="N151" s="7">
        <f t="shared" si="16"/>
        <v>102445.2152889836</v>
      </c>
    </row>
    <row r="152" spans="1:14" ht="47.25" x14ac:dyDescent="0.25">
      <c r="A152" s="2">
        <v>148</v>
      </c>
      <c r="B152" s="3" t="s">
        <v>147</v>
      </c>
      <c r="C152" s="7">
        <v>2961.4606182445</v>
      </c>
      <c r="D152" s="7">
        <v>2680.9083897582077</v>
      </c>
      <c r="E152" s="21">
        <v>5600</v>
      </c>
      <c r="F152" s="22">
        <v>888.43818547335002</v>
      </c>
      <c r="G152" s="3">
        <v>2</v>
      </c>
      <c r="H152" s="6">
        <v>133796</v>
      </c>
      <c r="I152" s="7">
        <v>2929151.8950319979</v>
      </c>
      <c r="J152" s="7">
        <v>21892.671642141751</v>
      </c>
      <c r="K152" s="8">
        <f t="shared" si="17"/>
        <v>12130.807193476057</v>
      </c>
      <c r="L152" s="23">
        <f t="shared" si="14"/>
        <v>0.55410355537079192</v>
      </c>
      <c r="M152" s="7">
        <f t="shared" si="15"/>
        <v>1623053.4792583229</v>
      </c>
      <c r="N152" s="7">
        <f t="shared" si="16"/>
        <v>-1306098.4157736751</v>
      </c>
    </row>
    <row r="153" spans="1:14" ht="63" x14ac:dyDescent="0.25">
      <c r="A153" s="2">
        <v>149</v>
      </c>
      <c r="B153" s="3" t="s">
        <v>148</v>
      </c>
      <c r="C153" s="7">
        <v>5968.6702906502996</v>
      </c>
      <c r="D153" s="7">
        <v>3336.0705706082535</v>
      </c>
      <c r="E153" s="21">
        <v>4000</v>
      </c>
      <c r="F153" s="22">
        <v>1790.6010871950898</v>
      </c>
      <c r="G153" s="3">
        <v>2</v>
      </c>
      <c r="H153" s="6">
        <v>836</v>
      </c>
      <c r="I153" s="7">
        <v>15125.801946999993</v>
      </c>
      <c r="J153" s="7">
        <v>18093.064529904299</v>
      </c>
      <c r="K153" s="8">
        <f t="shared" si="17"/>
        <v>15095.341948453643</v>
      </c>
      <c r="L153" s="23">
        <f t="shared" si="14"/>
        <v>0.83431648206991094</v>
      </c>
      <c r="M153" s="7">
        <f t="shared" si="15"/>
        <v>12619.705868907244</v>
      </c>
      <c r="N153" s="7">
        <f t="shared" si="16"/>
        <v>-2506.0960780927489</v>
      </c>
    </row>
    <row r="154" spans="1:14" ht="63" x14ac:dyDescent="0.25">
      <c r="A154" s="2">
        <v>150</v>
      </c>
      <c r="B154" s="3" t="s">
        <v>149</v>
      </c>
      <c r="C154" s="7">
        <v>28107.606290693999</v>
      </c>
      <c r="D154" s="7">
        <v>4759.3156005118944</v>
      </c>
      <c r="E154" s="21">
        <v>3600</v>
      </c>
      <c r="F154" s="22">
        <v>8432.2818872081989</v>
      </c>
      <c r="G154" s="3">
        <v>1</v>
      </c>
      <c r="H154" s="6">
        <v>290560</v>
      </c>
      <c r="I154" s="7">
        <v>8958179.0802430008</v>
      </c>
      <c r="J154" s="7">
        <v>28043.574784692802</v>
      </c>
      <c r="K154" s="8">
        <f t="shared" si="17"/>
        <v>44899.203778414092</v>
      </c>
      <c r="L154" s="23">
        <f t="shared" si="14"/>
        <v>1.6010513682058003</v>
      </c>
      <c r="M154" s="7">
        <f t="shared" si="15"/>
        <v>14342504.873055633</v>
      </c>
      <c r="N154" s="7">
        <f t="shared" si="16"/>
        <v>5384325.7928126324</v>
      </c>
    </row>
    <row r="155" spans="1:14" ht="47.25" x14ac:dyDescent="0.25">
      <c r="A155" s="2">
        <v>151</v>
      </c>
      <c r="B155" s="3" t="s">
        <v>150</v>
      </c>
      <c r="C155" s="7">
        <v>3818.3542257333002</v>
      </c>
      <c r="D155" s="7">
        <v>1635.1902041760941</v>
      </c>
      <c r="E155" s="21">
        <v>800</v>
      </c>
      <c r="F155" s="22">
        <v>1145.5062677199901</v>
      </c>
      <c r="G155" s="3">
        <v>2</v>
      </c>
      <c r="H155" s="6">
        <v>49606</v>
      </c>
      <c r="I155" s="7">
        <v>580673.79165300122</v>
      </c>
      <c r="J155" s="7">
        <v>11705.716882090901</v>
      </c>
      <c r="K155" s="8">
        <f t="shared" si="17"/>
        <v>7399.0506976293846</v>
      </c>
      <c r="L155" s="23">
        <f t="shared" si="14"/>
        <v>0.63208864285360622</v>
      </c>
      <c r="M155" s="7">
        <f t="shared" si="15"/>
        <v>367037.30890660326</v>
      </c>
      <c r="N155" s="7">
        <f t="shared" si="16"/>
        <v>-213636.48274639796</v>
      </c>
    </row>
    <row r="156" spans="1:14" ht="63" x14ac:dyDescent="0.25">
      <c r="A156" s="2">
        <v>152</v>
      </c>
      <c r="B156" s="3" t="s">
        <v>151</v>
      </c>
      <c r="C156" s="7">
        <v>6782.0315742960001</v>
      </c>
      <c r="D156" s="7">
        <v>3068.6491287487024</v>
      </c>
      <c r="E156" s="21">
        <v>2000</v>
      </c>
      <c r="F156" s="22">
        <v>2034.6094722887999</v>
      </c>
      <c r="G156" s="3">
        <v>2</v>
      </c>
      <c r="H156" s="6">
        <v>39854</v>
      </c>
      <c r="I156" s="7">
        <v>985663.97959899995</v>
      </c>
      <c r="J156" s="7">
        <v>16033.684803532051</v>
      </c>
      <c r="K156" s="8">
        <f t="shared" si="17"/>
        <v>13885.290175333503</v>
      </c>
      <c r="L156" s="23">
        <f t="shared" si="14"/>
        <v>0.86600743032410865</v>
      </c>
      <c r="M156" s="7">
        <f t="shared" si="15"/>
        <v>853592.33013556455</v>
      </c>
      <c r="N156" s="7">
        <f t="shared" si="16"/>
        <v>-132071.6494634354</v>
      </c>
    </row>
    <row r="157" spans="1:14" ht="63" x14ac:dyDescent="0.25">
      <c r="A157" s="2">
        <v>153</v>
      </c>
      <c r="B157" s="3" t="s">
        <v>152</v>
      </c>
      <c r="C157" s="7">
        <v>3295.7413712772</v>
      </c>
      <c r="D157" s="7">
        <v>2577.2355532322708</v>
      </c>
      <c r="E157" s="21">
        <v>4800</v>
      </c>
      <c r="F157" s="22">
        <v>988.72241138315997</v>
      </c>
      <c r="G157" s="3">
        <v>2</v>
      </c>
      <c r="H157" s="6">
        <v>612</v>
      </c>
      <c r="I157" s="7">
        <v>8895.1329619999815</v>
      </c>
      <c r="J157" s="7">
        <v>14534.530983660099</v>
      </c>
      <c r="K157" s="8">
        <f t="shared" si="17"/>
        <v>11661.69933589263</v>
      </c>
      <c r="L157" s="23">
        <f t="shared" si="14"/>
        <v>0.80234438586307721</v>
      </c>
      <c r="M157" s="7">
        <f t="shared" si="15"/>
        <v>7136.95999356629</v>
      </c>
      <c r="N157" s="7">
        <f t="shared" si="16"/>
        <v>-1758.1729684336915</v>
      </c>
    </row>
    <row r="158" spans="1:14" ht="78.75" x14ac:dyDescent="0.25">
      <c r="A158" s="2">
        <v>154</v>
      </c>
      <c r="B158" s="3" t="s">
        <v>153</v>
      </c>
      <c r="C158" s="7">
        <v>6480.1533988018</v>
      </c>
      <c r="D158" s="7">
        <v>2843.8357785311364</v>
      </c>
      <c r="E158" s="21">
        <v>1600</v>
      </c>
      <c r="F158" s="22">
        <v>1944.04601964054</v>
      </c>
      <c r="G158" s="3">
        <v>2</v>
      </c>
      <c r="H158" s="6">
        <v>178650</v>
      </c>
      <c r="I158" s="7">
        <v>1858893.3450049998</v>
      </c>
      <c r="J158" s="7">
        <v>10405.224433277357</v>
      </c>
      <c r="K158" s="8">
        <f t="shared" si="17"/>
        <v>12868.035196973477</v>
      </c>
      <c r="L158" s="23">
        <f t="shared" si="14"/>
        <v>1.2366898262972308</v>
      </c>
      <c r="M158" s="7">
        <f t="shared" si="15"/>
        <v>2298874.4879393117</v>
      </c>
      <c r="N158" s="7">
        <f t="shared" si="16"/>
        <v>439981.14293431188</v>
      </c>
    </row>
    <row r="159" spans="1:14" ht="63" x14ac:dyDescent="0.25">
      <c r="A159" s="2">
        <v>155</v>
      </c>
      <c r="B159" s="3" t="s">
        <v>154</v>
      </c>
      <c r="C159" s="7">
        <v>22937.627121330999</v>
      </c>
      <c r="D159" s="7">
        <v>9026.9323131686724</v>
      </c>
      <c r="E159" s="21">
        <v>2000</v>
      </c>
      <c r="F159" s="22">
        <v>6881.2881363992992</v>
      </c>
      <c r="G159" s="3">
        <v>2</v>
      </c>
      <c r="H159" s="6">
        <v>115256</v>
      </c>
      <c r="I159" s="7">
        <v>3605611.4837920023</v>
      </c>
      <c r="J159" s="7">
        <v>31283.503538141202</v>
      </c>
      <c r="K159" s="8">
        <f t="shared" si="17"/>
        <v>40845.847570898972</v>
      </c>
      <c r="L159" s="23">
        <f t="shared" si="14"/>
        <v>1.3056672990958078</v>
      </c>
      <c r="M159" s="7">
        <f t="shared" si="15"/>
        <v>4707729.0076315319</v>
      </c>
      <c r="N159" s="7">
        <f t="shared" si="16"/>
        <v>1102117.5238395296</v>
      </c>
    </row>
    <row r="160" spans="1:14" x14ac:dyDescent="0.25">
      <c r="A160" s="2"/>
      <c r="B160" s="4"/>
      <c r="C160" s="4"/>
      <c r="D160" s="16"/>
      <c r="E160" s="4"/>
      <c r="F160" s="4"/>
      <c r="G160" s="4"/>
      <c r="H160" s="10">
        <f>SUM(H5:H159)</f>
        <v>10967105</v>
      </c>
      <c r="I160" s="11">
        <f>SUM(I5:I159)</f>
        <v>441870381.63698614</v>
      </c>
      <c r="J160" s="12"/>
      <c r="K160" s="26" t="s">
        <v>156</v>
      </c>
      <c r="L160" s="24">
        <f>AVERAGE(L5:L159)-1</f>
        <v>0.14161942752836487</v>
      </c>
      <c r="M160" s="25">
        <f>SUM(M5:M159)</f>
        <v>503249688.26971227</v>
      </c>
      <c r="N160" s="13">
        <f t="shared" ref="N160" si="18">SUM(N5:N159)</f>
        <v>61379306.632726267</v>
      </c>
    </row>
    <row r="161" spans="1:14" x14ac:dyDescent="0.25">
      <c r="A161" s="5"/>
      <c r="B161" s="4"/>
      <c r="C161" s="4"/>
      <c r="D161" s="16"/>
      <c r="E161" s="4"/>
      <c r="F161" s="4"/>
      <c r="G161" s="4"/>
      <c r="H161" s="14"/>
      <c r="I161" s="8"/>
      <c r="J161" s="4"/>
      <c r="K161" s="4"/>
      <c r="L161" s="18"/>
      <c r="M161" s="7"/>
      <c r="N161" s="15">
        <f>N160/I160</f>
        <v>0.13890794491664249</v>
      </c>
    </row>
    <row r="162" spans="1:14" x14ac:dyDescent="0.25">
      <c r="A162" s="45" t="s">
        <v>171</v>
      </c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38"/>
      <c r="N162" s="39"/>
    </row>
    <row r="163" spans="1:14" x14ac:dyDescent="0.25">
      <c r="A163" s="47" t="s">
        <v>169</v>
      </c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38"/>
      <c r="N163" s="39"/>
    </row>
    <row r="164" spans="1:14" x14ac:dyDescent="0.25">
      <c r="A164" s="47" t="s">
        <v>174</v>
      </c>
      <c r="B164" s="47"/>
      <c r="C164" s="47"/>
      <c r="D164" s="47"/>
      <c r="E164" s="47"/>
      <c r="F164" s="47"/>
      <c r="G164" s="47"/>
      <c r="H164" s="47"/>
      <c r="I164" s="40"/>
      <c r="J164" s="40"/>
      <c r="K164" s="40"/>
      <c r="L164" s="40"/>
      <c r="M164" s="38"/>
      <c r="N164" s="39"/>
    </row>
    <row r="165" spans="1:14" ht="44.25" customHeight="1" x14ac:dyDescent="0.25">
      <c r="A165" s="44" t="s">
        <v>172</v>
      </c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</row>
    <row r="166" spans="1:14" x14ac:dyDescent="0.25"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</row>
    <row r="167" spans="1:14" x14ac:dyDescent="0.25"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</row>
  </sheetData>
  <autoFilter ref="A4:N165" xr:uid="{00000000-0009-0000-0000-000000000000}"/>
  <mergeCells count="6">
    <mergeCell ref="M1:N1"/>
    <mergeCell ref="A2:N3"/>
    <mergeCell ref="A165:N165"/>
    <mergeCell ref="A162:L162"/>
    <mergeCell ref="A163:L163"/>
    <mergeCell ref="A164:H164"/>
  </mergeCells>
  <pageMargins left="0.7" right="0.7" top="0.75" bottom="0.75" header="0.3" footer="0.3"/>
  <pageSetup paperSize="8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Бородин Вячеслав Григорьевич</cp:lastModifiedBy>
  <cp:revision>11</cp:revision>
  <cp:lastPrinted>2023-12-11T12:46:02Z</cp:lastPrinted>
  <dcterms:created xsi:type="dcterms:W3CDTF">2023-11-27T18:55:12Z</dcterms:created>
  <dcterms:modified xsi:type="dcterms:W3CDTF">2024-04-04T08:41:24Z</dcterms:modified>
  <dc:language>ru-RU</dc:language>
</cp:coreProperties>
</file>