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I9" i="1"/>
  <c r="K9" i="1" s="1"/>
  <c r="C8" i="1"/>
  <c r="I8" i="1"/>
  <c r="K8" i="1" s="1"/>
  <c r="K10" i="1"/>
  <c r="K17" i="1"/>
  <c r="H12" i="1"/>
  <c r="H16" i="1"/>
  <c r="F17" i="1"/>
  <c r="H17" i="1" s="1"/>
  <c r="F16" i="1"/>
  <c r="F15" i="1"/>
  <c r="H15" i="1" s="1"/>
  <c r="F14" i="1"/>
  <c r="H14" i="1" s="1"/>
  <c r="F13" i="1"/>
  <c r="H13" i="1" s="1"/>
  <c r="F12" i="1"/>
  <c r="F11" i="1"/>
  <c r="H11" i="1" s="1"/>
  <c r="F10" i="1"/>
  <c r="H10" i="1" s="1"/>
  <c r="F9" i="1"/>
  <c r="H9" i="1" s="1"/>
  <c r="F8" i="1"/>
  <c r="H8" i="1" s="1"/>
  <c r="C17" i="1"/>
  <c r="C16" i="1"/>
  <c r="C15" i="1"/>
  <c r="C14" i="1"/>
  <c r="C13" i="1"/>
  <c r="C12" i="1"/>
  <c r="C11" i="1"/>
  <c r="C10" i="1"/>
  <c r="C9" i="1"/>
  <c r="D16" i="1" l="1"/>
  <c r="E16" i="1" s="1"/>
  <c r="D17" i="1" l="1"/>
  <c r="E17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</calcChain>
</file>

<file path=xl/sharedStrings.xml><?xml version="1.0" encoding="utf-8"?>
<sst xmlns="http://schemas.openxmlformats.org/spreadsheetml/2006/main" count="30" uniqueCount="22">
  <si>
    <t>ИПСЭР Алтайский край</t>
  </si>
  <si>
    <t>ИПСЭР Республика Алтай</t>
  </si>
  <si>
    <t>ИПСЭР Республика Адыгея</t>
  </si>
  <si>
    <t>ИПСЭР Республика Калмыкия</t>
  </si>
  <si>
    <t>ИПСЭР Республика Карелия</t>
  </si>
  <si>
    <t>ИПСЭР Республика Марий Эл</t>
  </si>
  <si>
    <t>ИПСЭР Республика Тыва</t>
  </si>
  <si>
    <t>ИПСЭР Чувашская Республика</t>
  </si>
  <si>
    <t>ИПСЭР Курганская область</t>
  </si>
  <si>
    <t>ИПСЭР Псковская область</t>
  </si>
  <si>
    <t>2020 год</t>
  </si>
  <si>
    <t>Федеральный бюджет</t>
  </si>
  <si>
    <t>млн. рублей</t>
  </si>
  <si>
    <t>2021 год</t>
  </si>
  <si>
    <t>2022 год</t>
  </si>
  <si>
    <t>№ п/п</t>
  </si>
  <si>
    <t xml:space="preserve">Наименование </t>
  </si>
  <si>
    <t>Доля ИПСЭР</t>
  </si>
  <si>
    <t>Получено субъектами РФ за отчётный период по форме 2-БФ</t>
  </si>
  <si>
    <t>Перечислено из ФБ на реализацию ИПСЭР</t>
  </si>
  <si>
    <t>Информация о доле средств на реализацию ИПСЭР от поступивших межбюджетных трансфертов 
за 2020-2022 годы</t>
  </si>
  <si>
    <t>Приложение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</si>
</sst>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р_._-;\-* #,##0.00_р_._-;_-* &quot;-&quot;??_р_._-;_-@_-"/>
    <numFmt numFmtId="164" formatCode="_-* #,##0.0_р_._-;\-* #,##0.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43" fontId="2" fillId="0" borderId="1" xfId="1" applyFont="1" applyBorder="1" applyAlignment="1">
      <alignment wrapText="1"/>
    </xf>
    <xf numFmtId="164" fontId="2" fillId="0" borderId="1" xfId="1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43" fontId="2" fillId="0" borderId="1" xfId="1" applyNumberFormat="1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O8" sqref="O8"/>
    </sheetView>
  </sheetViews>
  <sheetFormatPr defaultColWidth="9.109375" defaultRowHeight="13.8" x14ac:dyDescent="0.25"/>
  <cols>
    <col min="1" max="1" width="4" style="1" customWidth="1"/>
    <col min="2" max="2" width="24.88671875" style="1" customWidth="1"/>
    <col min="3" max="3" width="14" style="1" customWidth="1"/>
    <col min="4" max="4" width="12.5546875" style="1" customWidth="1"/>
    <col min="5" max="5" width="9.88671875" style="1" customWidth="1"/>
    <col min="6" max="6" width="13.109375" style="1" customWidth="1"/>
    <col min="7" max="7" width="11.6640625" style="1" customWidth="1"/>
    <col min="8" max="8" width="9.109375" style="1"/>
    <col min="9" max="9" width="12.88671875" style="1" customWidth="1"/>
    <col min="10" max="10" width="11.44140625" style="1" customWidth="1"/>
    <col min="11" max="16384" width="9.109375" style="1"/>
  </cols>
  <sheetData>
    <row r="1" spans="1:11" ht="18.75" customHeight="1" x14ac:dyDescent="0.25">
      <c r="J1" s="11" t="s">
        <v>21</v>
      </c>
      <c r="K1" s="11"/>
    </row>
    <row r="2" spans="1:11" ht="42.75" customHeight="1" x14ac:dyDescent="0.3">
      <c r="A2" s="8" t="s">
        <v>20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4" spans="1:11" ht="16.5" customHeight="1" x14ac:dyDescent="0.25">
      <c r="J4" s="9" t="s">
        <v>12</v>
      </c>
      <c r="K4" s="9"/>
    </row>
    <row r="5" spans="1:11" x14ac:dyDescent="0.25">
      <c r="A5" s="12" t="s">
        <v>15</v>
      </c>
      <c r="B5" s="12" t="s">
        <v>16</v>
      </c>
      <c r="C5" s="10" t="s">
        <v>10</v>
      </c>
      <c r="D5" s="10"/>
      <c r="E5" s="10"/>
      <c r="F5" s="10" t="s">
        <v>13</v>
      </c>
      <c r="G5" s="10"/>
      <c r="H5" s="10"/>
      <c r="I5" s="10" t="s">
        <v>14</v>
      </c>
      <c r="J5" s="10"/>
      <c r="K5" s="10"/>
    </row>
    <row r="6" spans="1:11" ht="32.25" customHeight="1" x14ac:dyDescent="0.25">
      <c r="A6" s="13"/>
      <c r="B6" s="13"/>
      <c r="C6" s="10" t="s">
        <v>11</v>
      </c>
      <c r="D6" s="10"/>
      <c r="E6" s="10"/>
      <c r="F6" s="10" t="s">
        <v>11</v>
      </c>
      <c r="G6" s="10"/>
      <c r="H6" s="10"/>
      <c r="I6" s="10" t="s">
        <v>11</v>
      </c>
      <c r="J6" s="10"/>
      <c r="K6" s="10"/>
    </row>
    <row r="7" spans="1:11" ht="60" x14ac:dyDescent="0.25">
      <c r="A7" s="14"/>
      <c r="B7" s="14"/>
      <c r="C7" s="5" t="s">
        <v>18</v>
      </c>
      <c r="D7" s="5" t="s">
        <v>19</v>
      </c>
      <c r="E7" s="5" t="s">
        <v>17</v>
      </c>
      <c r="F7" s="5" t="s">
        <v>18</v>
      </c>
      <c r="G7" s="5" t="s">
        <v>19</v>
      </c>
      <c r="H7" s="5" t="s">
        <v>17</v>
      </c>
      <c r="I7" s="5" t="s">
        <v>18</v>
      </c>
      <c r="J7" s="5" t="s">
        <v>19</v>
      </c>
      <c r="K7" s="5" t="s">
        <v>17</v>
      </c>
    </row>
    <row r="8" spans="1:11" x14ac:dyDescent="0.25">
      <c r="A8" s="2">
        <v>1</v>
      </c>
      <c r="B8" s="6" t="s">
        <v>0</v>
      </c>
      <c r="C8" s="3">
        <f>73331461.33/1000</f>
        <v>73331.461329999991</v>
      </c>
      <c r="D8" s="3">
        <f>100+200+49.5+300.5+300+50</f>
        <v>1000</v>
      </c>
      <c r="E8" s="4">
        <f>D8/C8*100</f>
        <v>1.3636711745043308</v>
      </c>
      <c r="F8" s="7">
        <f>75539718.51/1000</f>
        <v>75539.718510000006</v>
      </c>
      <c r="G8" s="7">
        <v>999.99</v>
      </c>
      <c r="H8" s="4">
        <f>G8/F8*100</f>
        <v>1.3237936541524451</v>
      </c>
      <c r="I8" s="7">
        <f>77725758.27/1000</f>
        <v>77725.758269999991</v>
      </c>
      <c r="J8" s="7">
        <v>1000</v>
      </c>
      <c r="K8" s="4">
        <f>J8/I8*100</f>
        <v>1.2865747755412669</v>
      </c>
    </row>
    <row r="9" spans="1:11" x14ac:dyDescent="0.25">
      <c r="A9" s="2">
        <v>2</v>
      </c>
      <c r="B9" s="6" t="s">
        <v>1</v>
      </c>
      <c r="C9" s="3">
        <f>20617732.25/1000</f>
        <v>20617.732250000001</v>
      </c>
      <c r="D9" s="3">
        <f>339.51+2.31+45+68.2+42.75+30+5+3.96+6.71+50+15+48+0.33+4.95+15+6.57+91.26+71.8+20+0</f>
        <v>866.35000000000014</v>
      </c>
      <c r="E9" s="4">
        <f t="shared" ref="E9:E17" si="0">D9/C9*100</f>
        <v>4.2019655192680085</v>
      </c>
      <c r="F9" s="7">
        <f>19955025.28/1000</f>
        <v>19955.025280000002</v>
      </c>
      <c r="G9" s="7">
        <v>1027.8</v>
      </c>
      <c r="H9" s="4">
        <f t="shared" ref="H9:H17" si="1">G9/F9*100</f>
        <v>5.150582299838609</v>
      </c>
      <c r="I9" s="7">
        <f>22487001.18/1000</f>
        <v>22487.001179999999</v>
      </c>
      <c r="J9" s="7">
        <v>1004</v>
      </c>
      <c r="K9" s="4">
        <f t="shared" ref="K9:K17" si="2">J9/I9*100</f>
        <v>4.4648016512444553</v>
      </c>
    </row>
    <row r="10" spans="1:11" x14ac:dyDescent="0.25">
      <c r="A10" s="2">
        <v>3</v>
      </c>
      <c r="B10" s="6" t="s">
        <v>2</v>
      </c>
      <c r="C10" s="3">
        <f>20239734.08/1000</f>
        <v>20239.734079999998</v>
      </c>
      <c r="D10" s="3">
        <f>178.2+225.23+55.3+53.76+260.37+24.75+85.08+80.19+37.13</f>
        <v>1000.0100000000001</v>
      </c>
      <c r="E10" s="4">
        <f t="shared" si="0"/>
        <v>4.9408257838138558</v>
      </c>
      <c r="F10" s="7">
        <f>21275501.45/1000</f>
        <v>21275.50145</v>
      </c>
      <c r="G10" s="7">
        <v>943.92</v>
      </c>
      <c r="H10" s="4">
        <f t="shared" si="1"/>
        <v>4.4366521852296925</v>
      </c>
      <c r="I10" s="7">
        <f>21161145.71/1000</f>
        <v>21161.145710000001</v>
      </c>
      <c r="J10" s="7">
        <v>1000</v>
      </c>
      <c r="K10" s="4">
        <f t="shared" si="2"/>
        <v>4.7256420503141081</v>
      </c>
    </row>
    <row r="11" spans="1:11" ht="26.4" x14ac:dyDescent="0.25">
      <c r="A11" s="2">
        <v>4</v>
      </c>
      <c r="B11" s="6" t="s">
        <v>3</v>
      </c>
      <c r="C11" s="3">
        <f>13730085.63/1000</f>
        <v>13730.085630000001</v>
      </c>
      <c r="D11" s="3">
        <f>195.04+71.18+27.26+1.61+27+0.93+4+3+1.5+1.5+1.5+1.22+2+4+1.5+2+2+5+1.5+1.5+1.5+1.49+0.43+1.5+1.5+1.5+4+0.43+1.5+1.5+1.5+1.5+2+0.73+4+1.5+1.5+2+215.6+341.54+176.64+12+0+10.2+10+17.7</f>
        <v>1169</v>
      </c>
      <c r="E11" s="4">
        <f t="shared" si="0"/>
        <v>8.5141493760661984</v>
      </c>
      <c r="F11" s="7">
        <f>12175876.52/1000</f>
        <v>12175.87652</v>
      </c>
      <c r="G11" s="7">
        <v>945.26</v>
      </c>
      <c r="H11" s="4">
        <f t="shared" si="1"/>
        <v>7.7633835925267753</v>
      </c>
      <c r="I11" s="7">
        <f>15507935.28/1000</f>
        <v>15507.93528</v>
      </c>
      <c r="J11" s="7">
        <v>1039.96</v>
      </c>
      <c r="K11" s="4">
        <f t="shared" si="2"/>
        <v>6.7059862014074643</v>
      </c>
    </row>
    <row r="12" spans="1:11" x14ac:dyDescent="0.25">
      <c r="A12" s="2">
        <v>5</v>
      </c>
      <c r="B12" s="6" t="s">
        <v>4</v>
      </c>
      <c r="C12" s="3">
        <f>32334412.05/1000</f>
        <v>32334.412049999999</v>
      </c>
      <c r="D12" s="3">
        <f>500+40+15.5+370</f>
        <v>925.5</v>
      </c>
      <c r="E12" s="4">
        <f t="shared" si="0"/>
        <v>2.8622756417183717</v>
      </c>
      <c r="F12" s="7">
        <f>31034365.5/1000</f>
        <v>31034.3655</v>
      </c>
      <c r="G12" s="7">
        <v>1027.31</v>
      </c>
      <c r="H12" s="4">
        <f t="shared" si="1"/>
        <v>3.3102336182771324</v>
      </c>
      <c r="I12" s="7">
        <f>33260200.65/1000</f>
        <v>33260.200649999999</v>
      </c>
      <c r="J12" s="7">
        <v>1016</v>
      </c>
      <c r="K12" s="4">
        <f t="shared" si="2"/>
        <v>3.0547019565259301</v>
      </c>
    </row>
    <row r="13" spans="1:11" ht="26.4" x14ac:dyDescent="0.25">
      <c r="A13" s="2">
        <v>6</v>
      </c>
      <c r="B13" s="6" t="s">
        <v>5</v>
      </c>
      <c r="C13" s="3">
        <f>24929456.16/1000</f>
        <v>24929.456160000002</v>
      </c>
      <c r="D13" s="3">
        <f>260+50+45.6+419.9+220</f>
        <v>995.5</v>
      </c>
      <c r="E13" s="4">
        <f t="shared" si="0"/>
        <v>3.9932680184067038</v>
      </c>
      <c r="F13" s="7">
        <f>26371386.93/1000</f>
        <v>26371.386930000001</v>
      </c>
      <c r="G13" s="7">
        <v>1000</v>
      </c>
      <c r="H13" s="4">
        <f t="shared" si="1"/>
        <v>3.7919886529077593</v>
      </c>
      <c r="I13" s="7">
        <f>24910310.05/1000</f>
        <v>24910.31005</v>
      </c>
      <c r="J13" s="7">
        <v>1000</v>
      </c>
      <c r="K13" s="4">
        <f t="shared" si="2"/>
        <v>4.0144020608045379</v>
      </c>
    </row>
    <row r="14" spans="1:11" x14ac:dyDescent="0.25">
      <c r="A14" s="2">
        <v>7</v>
      </c>
      <c r="B14" s="6" t="s">
        <v>6</v>
      </c>
      <c r="C14" s="3">
        <f>39897421.8/1000</f>
        <v>39897.421799999996</v>
      </c>
      <c r="D14" s="3">
        <f>7.26+70+178.28+40+50+50+100+500.52+3.94</f>
        <v>1000</v>
      </c>
      <c r="E14" s="4">
        <f t="shared" si="0"/>
        <v>2.5064276208444127</v>
      </c>
      <c r="F14" s="7">
        <f>43156091.2/1000</f>
        <v>43156.091200000003</v>
      </c>
      <c r="G14" s="7">
        <v>994.4</v>
      </c>
      <c r="H14" s="4">
        <f t="shared" si="1"/>
        <v>2.3041938515506706</v>
      </c>
      <c r="I14" s="7">
        <f>48719856.24/1000</f>
        <v>48719.856240000001</v>
      </c>
      <c r="J14" s="7">
        <v>1001.1</v>
      </c>
      <c r="K14" s="4">
        <f t="shared" si="2"/>
        <v>2.0548090188699621</v>
      </c>
    </row>
    <row r="15" spans="1:11" ht="26.4" x14ac:dyDescent="0.25">
      <c r="A15" s="2">
        <v>8</v>
      </c>
      <c r="B15" s="6" t="s">
        <v>7</v>
      </c>
      <c r="C15" s="3">
        <f>36769200.86/1000</f>
        <v>36769.200859999997</v>
      </c>
      <c r="D15" s="3">
        <f>450+550</f>
        <v>1000</v>
      </c>
      <c r="E15" s="4">
        <f t="shared" si="0"/>
        <v>2.7196674842282667</v>
      </c>
      <c r="F15" s="7">
        <f>39008135.17/1000</f>
        <v>39008.135170000001</v>
      </c>
      <c r="G15" s="7">
        <v>981.5</v>
      </c>
      <c r="H15" s="4">
        <f t="shared" si="1"/>
        <v>2.5161418143229839</v>
      </c>
      <c r="I15" s="7">
        <f>38182492.23/1000</f>
        <v>38182.492229999996</v>
      </c>
      <c r="J15" s="7">
        <v>999.8</v>
      </c>
      <c r="K15" s="4">
        <f t="shared" si="2"/>
        <v>2.6184775838557148</v>
      </c>
    </row>
    <row r="16" spans="1:11" x14ac:dyDescent="0.25">
      <c r="A16" s="2">
        <v>9</v>
      </c>
      <c r="B16" s="6" t="s">
        <v>8</v>
      </c>
      <c r="C16" s="3">
        <f>31951210.87/1000</f>
        <v>31951.210870000003</v>
      </c>
      <c r="D16" s="3">
        <f>600+250+200</f>
        <v>1050</v>
      </c>
      <c r="E16" s="4">
        <f t="shared" si="0"/>
        <v>3.2862604308554646</v>
      </c>
      <c r="F16" s="7">
        <f>34025736.9/1000</f>
        <v>34025.736899999996</v>
      </c>
      <c r="G16" s="7">
        <v>1000</v>
      </c>
      <c r="H16" s="4">
        <f t="shared" si="1"/>
        <v>2.9389517791751341</v>
      </c>
      <c r="I16" s="7">
        <f>37910638.99/1000</f>
        <v>37910.638989999999</v>
      </c>
      <c r="J16" s="7">
        <v>1000</v>
      </c>
      <c r="K16" s="4">
        <f t="shared" si="2"/>
        <v>2.6377819700263512</v>
      </c>
    </row>
    <row r="17" spans="1:11" x14ac:dyDescent="0.25">
      <c r="A17" s="2">
        <v>10</v>
      </c>
      <c r="B17" s="6" t="s">
        <v>9</v>
      </c>
      <c r="C17" s="3">
        <f>22555251.19/1000</f>
        <v>22555.251190000003</v>
      </c>
      <c r="D17" s="3">
        <f>900+100</f>
        <v>1000</v>
      </c>
      <c r="E17" s="4">
        <f t="shared" si="0"/>
        <v>4.4335573635435974</v>
      </c>
      <c r="F17" s="7">
        <f>24148539.06/1000</f>
        <v>24148.539059999999</v>
      </c>
      <c r="G17" s="7">
        <v>985.6</v>
      </c>
      <c r="H17" s="4">
        <f t="shared" si="1"/>
        <v>4.0814063225570552</v>
      </c>
      <c r="I17" s="7">
        <f>27108798/1000</f>
        <v>27108.797999999999</v>
      </c>
      <c r="J17" s="7">
        <v>999</v>
      </c>
      <c r="K17" s="4">
        <f t="shared" si="2"/>
        <v>3.6851504814045986</v>
      </c>
    </row>
  </sheetData>
  <mergeCells count="11">
    <mergeCell ref="A2:K2"/>
    <mergeCell ref="J4:K4"/>
    <mergeCell ref="C5:E5"/>
    <mergeCell ref="C6:E6"/>
    <mergeCell ref="J1:K1"/>
    <mergeCell ref="F5:H5"/>
    <mergeCell ref="F6:H6"/>
    <mergeCell ref="I6:K6"/>
    <mergeCell ref="I5:K5"/>
    <mergeCell ref="A5:A7"/>
    <mergeCell ref="B5:B7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2023-12-12T06:52:50Z</dcterms:modified>
</cp:coreProperties>
</file>