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РОВЕРКИ 2023\ПГГ2022-2023\2023 год\Отчет крайний вариант 04.04.2024\приложения к отчету\"/>
    </mc:Choice>
  </mc:AlternateContent>
  <xr:revisionPtr revIDLastSave="0" documentId="13_ncr:1_{699D6A06-C1DB-4E73-A2D1-C8C563385DC3}" xr6:coauthVersionLast="36" xr6:coauthVersionMax="36" xr10:uidLastSave="{00000000-0000-0000-0000-000000000000}"/>
  <bookViews>
    <workbookView xWindow="0" yWindow="300" windowWidth="20730" windowHeight="11760" tabRatio="643" xr2:uid="{00000000-000D-0000-FFFF-FFFF00000000}"/>
  </bookViews>
  <sheets>
    <sheet name="Расходы-АМБУЛАТ" sheetId="13" r:id="rId1"/>
    <sheet name="Расходы-СКОРАЯ" sheetId="12" r:id="rId2"/>
    <sheet name="Свод средних" sheetId="10" state="hidden" r:id="rId3"/>
    <sheet name="Свод средних по расходам" sheetId="15" state="hidden" r:id="rId4"/>
    <sheet name="Свод расходов" sheetId="11" state="hidden" r:id="rId5"/>
    <sheet name="СКОРАЯ-2019" sheetId="5" state="hidden" r:id="rId6"/>
    <sheet name="СКОРАЯ 2020" sheetId="9" state="hidden" r:id="rId7"/>
    <sheet name="СКОРАЯ-2021" sheetId="1" state="hidden" r:id="rId8"/>
    <sheet name="АМБУЛАТ-2019" sheetId="7" state="hidden" r:id="rId9"/>
    <sheet name="АМБУЛАТ-2020" sheetId="8" state="hidden" r:id="rId10"/>
    <sheet name="АМБУЛАТ-2021" sheetId="2" state="hidden" r:id="rId11"/>
  </sheets>
  <definedNames>
    <definedName name="_xlnm._FilterDatabase" localSheetId="1" hidden="1">'Расходы-СКОРАЯ'!$A$6:$AG$91</definedName>
    <definedName name="ID_612655" localSheetId="8">'АМБУЛАТ-2019'!#REF!</definedName>
    <definedName name="ID_612655" localSheetId="10">'АМБУЛАТ-2021'!#REF!</definedName>
    <definedName name="ID_612655" localSheetId="3">'Свод средних по расходам'!#REF!</definedName>
    <definedName name="ID_612655" localSheetId="5">'СКОРАЯ-2019'!#REF!</definedName>
    <definedName name="ID_612655" localSheetId="7">'СКОРАЯ-2021'!#REF!</definedName>
    <definedName name="ID_612656" localSheetId="8">'АМБУЛАТ-2019'!#REF!</definedName>
    <definedName name="ID_612656" localSheetId="10">'АМБУЛАТ-2021'!#REF!</definedName>
    <definedName name="ID_612656" localSheetId="3">'Свод средних по расходам'!#REF!</definedName>
    <definedName name="ID_612656" localSheetId="5">'СКОРАЯ-2019'!#REF!</definedName>
    <definedName name="ID_612656" localSheetId="7">'СКОРАЯ-2021'!#REF!</definedName>
    <definedName name="ID_612657" localSheetId="8">'АМБУЛАТ-2019'!#REF!</definedName>
    <definedName name="ID_612657" localSheetId="10">'АМБУЛАТ-2021'!#REF!</definedName>
    <definedName name="ID_612657" localSheetId="3">'Свод средних по расходам'!#REF!</definedName>
    <definedName name="ID_612657" localSheetId="5">'СКОРАЯ-2019'!#REF!</definedName>
    <definedName name="ID_612657" localSheetId="7">'СКОРАЯ-2021'!#REF!</definedName>
    <definedName name="ID_612658" localSheetId="8">'АМБУЛАТ-2019'!#REF!</definedName>
    <definedName name="ID_612658" localSheetId="10">'АМБУЛАТ-2021'!#REF!</definedName>
    <definedName name="ID_612658" localSheetId="3">'Свод средних по расходам'!#REF!</definedName>
    <definedName name="ID_612658" localSheetId="5">'СКОРАЯ-2019'!#REF!</definedName>
    <definedName name="ID_612658" localSheetId="7">'СКОРАЯ-2021'!#REF!</definedName>
    <definedName name="ID_612659" localSheetId="8">'АМБУЛАТ-2019'!#REF!</definedName>
    <definedName name="ID_612659" localSheetId="10">'АМБУЛАТ-2021'!#REF!</definedName>
    <definedName name="ID_612659" localSheetId="3">'Свод средних по расходам'!#REF!</definedName>
    <definedName name="ID_612659" localSheetId="5">'СКОРАЯ-2019'!#REF!</definedName>
    <definedName name="ID_612659" localSheetId="7">'СКОРАЯ-2021'!#REF!</definedName>
    <definedName name="ID_612660" localSheetId="8">'АМБУЛАТ-2019'!#REF!</definedName>
    <definedName name="ID_612660" localSheetId="10">'АМБУЛАТ-2021'!#REF!</definedName>
    <definedName name="ID_612660" localSheetId="3">'Свод средних по расходам'!#REF!</definedName>
    <definedName name="ID_612660" localSheetId="5">'СКОРАЯ-2019'!#REF!</definedName>
    <definedName name="ID_612660" localSheetId="7">'СКОРАЯ-2021'!#REF!</definedName>
    <definedName name="ID_612661" localSheetId="8">'АМБУЛАТ-2019'!#REF!</definedName>
    <definedName name="ID_612661" localSheetId="10">'АМБУЛАТ-2021'!#REF!</definedName>
    <definedName name="ID_612661" localSheetId="3">'Свод средних по расходам'!#REF!</definedName>
    <definedName name="ID_612661" localSheetId="5">'СКОРАЯ-2019'!#REF!</definedName>
    <definedName name="ID_612661" localSheetId="7">'СКОРАЯ-2021'!#REF!</definedName>
    <definedName name="ID_612662" localSheetId="8">'АМБУЛАТ-2019'!#REF!</definedName>
    <definedName name="ID_612662" localSheetId="10">'АМБУЛАТ-2021'!#REF!</definedName>
    <definedName name="ID_612662" localSheetId="3">'Свод средних по расходам'!#REF!</definedName>
    <definedName name="ID_612662" localSheetId="5">'СКОРАЯ-2019'!#REF!</definedName>
    <definedName name="ID_612662" localSheetId="7">'СКОРАЯ-2021'!#REF!</definedName>
    <definedName name="ID_612663" localSheetId="8">'АМБУЛАТ-2019'!#REF!</definedName>
    <definedName name="ID_612663" localSheetId="10">'АМБУЛАТ-2021'!#REF!</definedName>
    <definedName name="ID_612663" localSheetId="3">'Свод средних по расходам'!#REF!</definedName>
    <definedName name="ID_612663" localSheetId="5">'СКОРАЯ-2019'!#REF!</definedName>
    <definedName name="ID_612663" localSheetId="7">'СКОРАЯ-2021'!#REF!</definedName>
    <definedName name="ID_612664" localSheetId="8">'АМБУЛАТ-2019'!#REF!</definedName>
    <definedName name="ID_612664" localSheetId="10">'АМБУЛАТ-2021'!#REF!</definedName>
    <definedName name="ID_612664" localSheetId="3">'Свод средних по расходам'!#REF!</definedName>
    <definedName name="ID_612664" localSheetId="5">'СКОРАЯ-2019'!#REF!</definedName>
    <definedName name="ID_612664" localSheetId="7">'СКОРАЯ-2021'!#REF!</definedName>
    <definedName name="ID_612665" localSheetId="8">'АМБУЛАТ-2019'!#REF!</definedName>
    <definedName name="ID_612665" localSheetId="10">'АМБУЛАТ-2021'!#REF!</definedName>
    <definedName name="ID_612665" localSheetId="3">'Свод средних по расходам'!#REF!</definedName>
    <definedName name="ID_612665" localSheetId="5">'СКОРАЯ-2019'!#REF!</definedName>
    <definedName name="ID_612665" localSheetId="7">'СКОРАЯ-2021'!#REF!</definedName>
    <definedName name="ID_612666" localSheetId="8">'АМБУЛАТ-2019'!#REF!</definedName>
    <definedName name="ID_612666" localSheetId="10">'АМБУЛАТ-2021'!#REF!</definedName>
    <definedName name="ID_612666" localSheetId="3">'Свод средних по расходам'!#REF!</definedName>
    <definedName name="ID_612666" localSheetId="5">'СКОРАЯ-2019'!#REF!</definedName>
    <definedName name="ID_612666" localSheetId="7">'СКОРАЯ-2021'!#REF!</definedName>
    <definedName name="ID_612667" localSheetId="8">'АМБУЛАТ-2019'!#REF!</definedName>
    <definedName name="ID_612667" localSheetId="10">'АМБУЛАТ-2021'!#REF!</definedName>
    <definedName name="ID_612667" localSheetId="3">'Свод средних по расходам'!#REF!</definedName>
    <definedName name="ID_612667" localSheetId="5">'СКОРАЯ-2019'!#REF!</definedName>
    <definedName name="ID_612667" localSheetId="7">'СКОРАЯ-2021'!#REF!</definedName>
    <definedName name="ID_612668" localSheetId="8">'АМБУЛАТ-2019'!#REF!</definedName>
    <definedName name="ID_612668" localSheetId="10">'АМБУЛАТ-2021'!#REF!</definedName>
    <definedName name="ID_612668" localSheetId="3">'Свод средних по расходам'!#REF!</definedName>
    <definedName name="ID_612668" localSheetId="5">'СКОРАЯ-2019'!#REF!</definedName>
    <definedName name="ID_612668" localSheetId="7">'СКОРАЯ-2021'!#REF!</definedName>
    <definedName name="ID_612669" localSheetId="8">'АМБУЛАТ-2019'!#REF!</definedName>
    <definedName name="ID_612669" localSheetId="10">'АМБУЛАТ-2021'!#REF!</definedName>
    <definedName name="ID_612669" localSheetId="3">'Свод средних по расходам'!#REF!</definedName>
    <definedName name="ID_612669" localSheetId="5">'СКОРАЯ-2019'!#REF!</definedName>
    <definedName name="ID_612669" localSheetId="7">'СКОРАЯ-2021'!#REF!</definedName>
    <definedName name="ID_612670" localSheetId="8">'АМБУЛАТ-2019'!#REF!</definedName>
    <definedName name="ID_612670" localSheetId="10">'АМБУЛАТ-2021'!#REF!</definedName>
    <definedName name="ID_612670" localSheetId="3">'Свод средних по расходам'!#REF!</definedName>
    <definedName name="ID_612670" localSheetId="5">'СКОРАЯ-2019'!#REF!</definedName>
    <definedName name="ID_612670" localSheetId="7">'СКОРАЯ-2021'!#REF!</definedName>
    <definedName name="ID_612671" localSheetId="8">'АМБУЛАТ-2019'!#REF!</definedName>
    <definedName name="ID_612671" localSheetId="10">'АМБУЛАТ-2021'!#REF!</definedName>
    <definedName name="ID_612671" localSheetId="3">'Свод средних по расходам'!#REF!</definedName>
    <definedName name="ID_612671" localSheetId="5">'СКОРАЯ-2019'!#REF!</definedName>
    <definedName name="ID_612671" localSheetId="7">'СКОРАЯ-2021'!#REF!</definedName>
    <definedName name="ID_612672" localSheetId="8">'АМБУЛАТ-2019'!#REF!</definedName>
    <definedName name="ID_612672" localSheetId="10">'АМБУЛАТ-2021'!#REF!</definedName>
    <definedName name="ID_612672" localSheetId="3">'Свод средних по расходам'!#REF!</definedName>
    <definedName name="ID_612672" localSheetId="5">'СКОРАЯ-2019'!#REF!</definedName>
    <definedName name="ID_612672" localSheetId="7">'СКОРАЯ-2021'!#REF!</definedName>
    <definedName name="ID_612673" localSheetId="8">'АМБУЛАТ-2019'!#REF!</definedName>
    <definedName name="ID_612673" localSheetId="10">'АМБУЛАТ-2021'!#REF!</definedName>
    <definedName name="ID_612673" localSheetId="3">'Свод средних по расходам'!#REF!</definedName>
    <definedName name="ID_612673" localSheetId="5">'СКОРАЯ-2019'!#REF!</definedName>
    <definedName name="ID_612673" localSheetId="7">'СКОРАЯ-2021'!#REF!</definedName>
    <definedName name="ID_612674" localSheetId="8">'АМБУЛАТ-2019'!#REF!</definedName>
    <definedName name="ID_612674" localSheetId="10">'АМБУЛАТ-2021'!#REF!</definedName>
    <definedName name="ID_612674" localSheetId="3">'Свод средних по расходам'!#REF!</definedName>
    <definedName name="ID_612674" localSheetId="5">'СКОРАЯ-2019'!#REF!</definedName>
    <definedName name="ID_612674" localSheetId="7">'СКОРАЯ-2021'!#REF!</definedName>
    <definedName name="ID_612675" localSheetId="8">'АМБУЛАТ-2019'!#REF!</definedName>
    <definedName name="ID_612675" localSheetId="10">'АМБУЛАТ-2021'!#REF!</definedName>
    <definedName name="ID_612675" localSheetId="3">'Свод средних по расходам'!#REF!</definedName>
    <definedName name="ID_612675" localSheetId="5">'СКОРАЯ-2019'!#REF!</definedName>
    <definedName name="ID_612675" localSheetId="7">'СКОРАЯ-2021'!#REF!</definedName>
    <definedName name="ID_612676" localSheetId="8">'АМБУЛАТ-2019'!#REF!</definedName>
    <definedName name="ID_612676" localSheetId="10">'АМБУЛАТ-2021'!#REF!</definedName>
    <definedName name="ID_612676" localSheetId="3">'Свод средних по расходам'!#REF!</definedName>
    <definedName name="ID_612676" localSheetId="5">'СКОРАЯ-2019'!#REF!</definedName>
    <definedName name="ID_612676" localSheetId="7">'СКОРАЯ-2021'!#REF!</definedName>
    <definedName name="ID_612677" localSheetId="8">'АМБУЛАТ-2019'!#REF!</definedName>
    <definedName name="ID_612677" localSheetId="10">'АМБУЛАТ-2021'!#REF!</definedName>
    <definedName name="ID_612677" localSheetId="3">'Свод средних по расходам'!#REF!</definedName>
    <definedName name="ID_612677" localSheetId="5">'СКОРАЯ-2019'!#REF!</definedName>
    <definedName name="ID_612677" localSheetId="7">'СКОРАЯ-2021'!#REF!</definedName>
    <definedName name="ID_612678" localSheetId="8">'АМБУЛАТ-2019'!#REF!</definedName>
    <definedName name="ID_612678" localSheetId="10">'АМБУЛАТ-2021'!#REF!</definedName>
    <definedName name="ID_612678" localSheetId="3">'Свод средних по расходам'!#REF!</definedName>
    <definedName name="ID_612678" localSheetId="5">'СКОРАЯ-2019'!#REF!</definedName>
    <definedName name="ID_612678" localSheetId="7">'СКОРАЯ-2021'!#REF!</definedName>
    <definedName name="ID_612679" localSheetId="8">'АМБУЛАТ-2019'!#REF!</definedName>
    <definedName name="ID_612679" localSheetId="10">'АМБУЛАТ-2021'!#REF!</definedName>
    <definedName name="ID_612679" localSheetId="3">'Свод средних по расходам'!#REF!</definedName>
    <definedName name="ID_612679" localSheetId="5">'СКОРАЯ-2019'!#REF!</definedName>
    <definedName name="ID_612679" localSheetId="7">'СКОРАЯ-2021'!#REF!</definedName>
    <definedName name="ID_612680" localSheetId="8">'АМБУЛАТ-2019'!#REF!</definedName>
    <definedName name="ID_612680" localSheetId="10">'АМБУЛАТ-2021'!#REF!</definedName>
    <definedName name="ID_612680" localSheetId="3">'Свод средних по расходам'!#REF!</definedName>
    <definedName name="ID_612680" localSheetId="5">'СКОРАЯ-2019'!#REF!</definedName>
    <definedName name="ID_612680" localSheetId="7">'СКОРАЯ-2021'!#REF!</definedName>
    <definedName name="ID_612681" localSheetId="8">'АМБУЛАТ-2019'!#REF!</definedName>
    <definedName name="ID_612681" localSheetId="10">'АМБУЛАТ-2021'!#REF!</definedName>
    <definedName name="ID_612681" localSheetId="3">'Свод средних по расходам'!#REF!</definedName>
    <definedName name="ID_612681" localSheetId="5">'СКОРАЯ-2019'!#REF!</definedName>
    <definedName name="ID_612681" localSheetId="7">'СКОРАЯ-2021'!#REF!</definedName>
    <definedName name="ID_612682" localSheetId="8">'АМБУЛАТ-2019'!#REF!</definedName>
    <definedName name="ID_612682" localSheetId="10">'АМБУЛАТ-2021'!#REF!</definedName>
    <definedName name="ID_612682" localSheetId="3">'Свод средних по расходам'!#REF!</definedName>
    <definedName name="ID_612682" localSheetId="5">'СКОРАЯ-2019'!#REF!</definedName>
    <definedName name="ID_612682" localSheetId="7">'СКОРАЯ-2021'!#REF!</definedName>
    <definedName name="ID_612683" localSheetId="8">'АМБУЛАТ-2019'!#REF!</definedName>
    <definedName name="ID_612683" localSheetId="10">'АМБУЛАТ-2021'!#REF!</definedName>
    <definedName name="ID_612683" localSheetId="3">'Свод средних по расходам'!#REF!</definedName>
    <definedName name="ID_612683" localSheetId="5">'СКОРАЯ-2019'!#REF!</definedName>
    <definedName name="ID_612683" localSheetId="7">'СКОРАЯ-2021'!#REF!</definedName>
    <definedName name="ID_612684" localSheetId="8">'АМБУЛАТ-2019'!#REF!</definedName>
    <definedName name="ID_612684" localSheetId="10">'АМБУЛАТ-2021'!#REF!</definedName>
    <definedName name="ID_612684" localSheetId="3">'Свод средних по расходам'!#REF!</definedName>
    <definedName name="ID_612684" localSheetId="5">'СКОРАЯ-2019'!#REF!</definedName>
    <definedName name="ID_612684" localSheetId="7">'СКОРАЯ-2021'!#REF!</definedName>
    <definedName name="ID_612685" localSheetId="8">'АМБУЛАТ-2019'!#REF!</definedName>
    <definedName name="ID_612685" localSheetId="10">'АМБУЛАТ-2021'!#REF!</definedName>
    <definedName name="ID_612685" localSheetId="3">'Свод средних по расходам'!#REF!</definedName>
    <definedName name="ID_612685" localSheetId="5">'СКОРАЯ-2019'!#REF!</definedName>
    <definedName name="ID_612685" localSheetId="7">'СКОРАЯ-2021'!#REF!</definedName>
    <definedName name="ID_612686" localSheetId="8">'АМБУЛАТ-2019'!#REF!</definedName>
    <definedName name="ID_612686" localSheetId="10">'АМБУЛАТ-2021'!#REF!</definedName>
    <definedName name="ID_612686" localSheetId="3">'Свод средних по расходам'!#REF!</definedName>
    <definedName name="ID_612686" localSheetId="5">'СКОРАЯ-2019'!#REF!</definedName>
    <definedName name="ID_612686" localSheetId="7">'СКОРАЯ-2021'!#REF!</definedName>
    <definedName name="ID_612687" localSheetId="8">'АМБУЛАТ-2019'!#REF!</definedName>
    <definedName name="ID_612687" localSheetId="10">'АМБУЛАТ-2021'!#REF!</definedName>
    <definedName name="ID_612687" localSheetId="3">'Свод средних по расходам'!#REF!</definedName>
    <definedName name="ID_612687" localSheetId="5">'СКОРАЯ-2019'!#REF!</definedName>
    <definedName name="ID_612687" localSheetId="7">'СКОРАЯ-2021'!#REF!</definedName>
    <definedName name="ID_612688" localSheetId="8">'АМБУЛАТ-2019'!#REF!</definedName>
    <definedName name="ID_612688" localSheetId="10">'АМБУЛАТ-2021'!#REF!</definedName>
    <definedName name="ID_612688" localSheetId="3">'Свод средних по расходам'!#REF!</definedName>
    <definedName name="ID_612688" localSheetId="5">'СКОРАЯ-2019'!#REF!</definedName>
    <definedName name="ID_612688" localSheetId="7">'СКОРАЯ-2021'!#REF!</definedName>
    <definedName name="ID_612689" localSheetId="8">'АМБУЛАТ-2019'!#REF!</definedName>
    <definedName name="ID_612689" localSheetId="10">'АМБУЛАТ-2021'!#REF!</definedName>
    <definedName name="ID_612689" localSheetId="3">'Свод средних по расходам'!#REF!</definedName>
    <definedName name="ID_612689" localSheetId="5">'СКОРАЯ-2019'!#REF!</definedName>
    <definedName name="ID_612689" localSheetId="7">'СКОРАЯ-2021'!#REF!</definedName>
    <definedName name="ID_612690" localSheetId="8">'АМБУЛАТ-2019'!#REF!</definedName>
    <definedName name="ID_612690" localSheetId="10">'АМБУЛАТ-2021'!#REF!</definedName>
    <definedName name="ID_612690" localSheetId="3">'Свод средних по расходам'!#REF!</definedName>
    <definedName name="ID_612690" localSheetId="5">'СКОРАЯ-2019'!#REF!</definedName>
    <definedName name="ID_612690" localSheetId="7">'СКОРАЯ-2021'!#REF!</definedName>
    <definedName name="ID_612691" localSheetId="8">'АМБУЛАТ-2019'!#REF!</definedName>
    <definedName name="ID_612691" localSheetId="10">'АМБУЛАТ-2021'!#REF!</definedName>
    <definedName name="ID_612691" localSheetId="3">'Свод средних по расходам'!#REF!</definedName>
    <definedName name="ID_612691" localSheetId="5">'СКОРАЯ-2019'!#REF!</definedName>
    <definedName name="ID_612691" localSheetId="7">'СКОРАЯ-2021'!#REF!</definedName>
    <definedName name="ID_612692" localSheetId="8">'АМБУЛАТ-2019'!#REF!</definedName>
    <definedName name="ID_612692" localSheetId="10">'АМБУЛАТ-2021'!#REF!</definedName>
    <definedName name="ID_612692" localSheetId="3">'Свод средних по расходам'!#REF!</definedName>
    <definedName name="ID_612692" localSheetId="5">'СКОРАЯ-2019'!#REF!</definedName>
    <definedName name="ID_612692" localSheetId="7">'СКОРАЯ-2021'!#REF!</definedName>
    <definedName name="ID_612693" localSheetId="8">'АМБУЛАТ-2019'!#REF!</definedName>
    <definedName name="ID_612693" localSheetId="10">'АМБУЛАТ-2021'!#REF!</definedName>
    <definedName name="ID_612693" localSheetId="3">'Свод средних по расходам'!#REF!</definedName>
    <definedName name="ID_612693" localSheetId="5">'СКОРАЯ-2019'!#REF!</definedName>
    <definedName name="ID_612693" localSheetId="7">'СКОРАЯ-2021'!#REF!</definedName>
    <definedName name="ID_612694" localSheetId="8">'АМБУЛАТ-2019'!#REF!</definedName>
    <definedName name="ID_612694" localSheetId="10">'АМБУЛАТ-2021'!#REF!</definedName>
    <definedName name="ID_612694" localSheetId="3">'Свод средних по расходам'!#REF!</definedName>
    <definedName name="ID_612694" localSheetId="5">'СКОРАЯ-2019'!#REF!</definedName>
    <definedName name="ID_612694" localSheetId="7">'СКОРАЯ-2021'!#REF!</definedName>
    <definedName name="ID_612695" localSheetId="8">'АМБУЛАТ-2019'!#REF!</definedName>
    <definedName name="ID_612695" localSheetId="10">'АМБУЛАТ-2021'!#REF!</definedName>
    <definedName name="ID_612695" localSheetId="3">'Свод средних по расходам'!#REF!</definedName>
    <definedName name="ID_612695" localSheetId="5">'СКОРАЯ-2019'!#REF!</definedName>
    <definedName name="ID_612695" localSheetId="7">'СКОРАЯ-2021'!#REF!</definedName>
    <definedName name="ID_612696" localSheetId="8">'АМБУЛАТ-2019'!#REF!</definedName>
    <definedName name="ID_612696" localSheetId="10">'АМБУЛАТ-2021'!#REF!</definedName>
    <definedName name="ID_612696" localSheetId="3">'Свод средних по расходам'!#REF!</definedName>
    <definedName name="ID_612696" localSheetId="5">'СКОРАЯ-2019'!#REF!</definedName>
    <definedName name="ID_612696" localSheetId="7">'СКОРАЯ-2021'!#REF!</definedName>
    <definedName name="ID_612697" localSheetId="8">'АМБУЛАТ-2019'!#REF!</definedName>
    <definedName name="ID_612697" localSheetId="10">'АМБУЛАТ-2021'!#REF!</definedName>
    <definedName name="ID_612697" localSheetId="3">'Свод средних по расходам'!#REF!</definedName>
    <definedName name="ID_612697" localSheetId="5">'СКОРАЯ-2019'!#REF!</definedName>
    <definedName name="ID_612697" localSheetId="7">'СКОРАЯ-2021'!#REF!</definedName>
    <definedName name="ID_612698" localSheetId="8">'АМБУЛАТ-2019'!#REF!</definedName>
    <definedName name="ID_612698" localSheetId="10">'АМБУЛАТ-2021'!#REF!</definedName>
    <definedName name="ID_612698" localSheetId="3">'Свод средних по расходам'!#REF!</definedName>
    <definedName name="ID_612698" localSheetId="5">'СКОРАЯ-2019'!#REF!</definedName>
    <definedName name="ID_612698" localSheetId="7">'СКОРАЯ-2021'!#REF!</definedName>
    <definedName name="ID_612699" localSheetId="8">'АМБУЛАТ-2019'!#REF!</definedName>
    <definedName name="ID_612699" localSheetId="10">'АМБУЛАТ-2021'!#REF!</definedName>
    <definedName name="ID_612699" localSheetId="3">'Свод средних по расходам'!#REF!</definedName>
    <definedName name="ID_612699" localSheetId="5">'СКОРАЯ-2019'!#REF!</definedName>
    <definedName name="ID_612699" localSheetId="7">'СКОРАЯ-2021'!#REF!</definedName>
    <definedName name="ID_612700" localSheetId="8">'АМБУЛАТ-2019'!#REF!</definedName>
    <definedName name="ID_612700" localSheetId="10">'АМБУЛАТ-2021'!#REF!</definedName>
    <definedName name="ID_612700" localSheetId="3">'Свод средних по расходам'!#REF!</definedName>
    <definedName name="ID_612700" localSheetId="5">'СКОРАЯ-2019'!#REF!</definedName>
    <definedName name="ID_612700" localSheetId="7">'СКОРАЯ-2021'!#REF!</definedName>
    <definedName name="ID_612701" localSheetId="8">'АМБУЛАТ-2019'!#REF!</definedName>
    <definedName name="ID_612701" localSheetId="10">'АМБУЛАТ-2021'!#REF!</definedName>
    <definedName name="ID_612701" localSheetId="3">'Свод средних по расходам'!#REF!</definedName>
    <definedName name="ID_612701" localSheetId="5">'СКОРАЯ-2019'!#REF!</definedName>
    <definedName name="ID_612701" localSheetId="7">'СКОРАЯ-2021'!#REF!</definedName>
    <definedName name="ID_612702" localSheetId="8">'АМБУЛАТ-2019'!#REF!</definedName>
    <definedName name="ID_612702" localSheetId="10">'АМБУЛАТ-2021'!#REF!</definedName>
    <definedName name="ID_612702" localSheetId="3">'Свод средних по расходам'!#REF!</definedName>
    <definedName name="ID_612702" localSheetId="5">'СКОРАЯ-2019'!#REF!</definedName>
    <definedName name="ID_612702" localSheetId="7">'СКОРАЯ-2021'!#REF!</definedName>
    <definedName name="ID_612703" localSheetId="8">'АМБУЛАТ-2019'!#REF!</definedName>
    <definedName name="ID_612703" localSheetId="10">'АМБУЛАТ-2021'!#REF!</definedName>
    <definedName name="ID_612703" localSheetId="3">'Свод средних по расходам'!#REF!</definedName>
    <definedName name="ID_612703" localSheetId="5">'СКОРАЯ-2019'!#REF!</definedName>
    <definedName name="ID_612703" localSheetId="7">'СКОРАЯ-2021'!#REF!</definedName>
    <definedName name="ID_612704" localSheetId="8">'АМБУЛАТ-2019'!#REF!</definedName>
    <definedName name="ID_612704" localSheetId="10">'АМБУЛАТ-2021'!#REF!</definedName>
    <definedName name="ID_612704" localSheetId="3">'Свод средних по расходам'!#REF!</definedName>
    <definedName name="ID_612704" localSheetId="5">'СКОРАЯ-2019'!#REF!</definedName>
    <definedName name="ID_612704" localSheetId="7">'СКОРАЯ-2021'!#REF!</definedName>
    <definedName name="ID_612705" localSheetId="8">'АМБУЛАТ-2019'!#REF!</definedName>
    <definedName name="ID_612705" localSheetId="10">'АМБУЛАТ-2021'!#REF!</definedName>
    <definedName name="ID_612705" localSheetId="3">'Свод средних по расходам'!#REF!</definedName>
    <definedName name="ID_612705" localSheetId="5">'СКОРАЯ-2019'!#REF!</definedName>
    <definedName name="ID_612705" localSheetId="7">'СКОРАЯ-2021'!#REF!</definedName>
    <definedName name="ID_612706" localSheetId="8">'АМБУЛАТ-2019'!#REF!</definedName>
    <definedName name="ID_612706" localSheetId="10">'АМБУЛАТ-2021'!#REF!</definedName>
    <definedName name="ID_612706" localSheetId="3">'Свод средних по расходам'!#REF!</definedName>
    <definedName name="ID_612706" localSheetId="5">'СКОРАЯ-2019'!#REF!</definedName>
    <definedName name="ID_612706" localSheetId="7">'СКОРАЯ-2021'!#REF!</definedName>
    <definedName name="ID_612707" localSheetId="8">'АМБУЛАТ-2019'!#REF!</definedName>
    <definedName name="ID_612707" localSheetId="10">'АМБУЛАТ-2021'!#REF!</definedName>
    <definedName name="ID_612707" localSheetId="3">'Свод средних по расходам'!#REF!</definedName>
    <definedName name="ID_612707" localSheetId="5">'СКОРАЯ-2019'!#REF!</definedName>
    <definedName name="ID_612707" localSheetId="7">'СКОРАЯ-2021'!#REF!</definedName>
    <definedName name="ID_612708" localSheetId="8">'АМБУЛАТ-2019'!#REF!</definedName>
    <definedName name="ID_612708" localSheetId="10">'АМБУЛАТ-2021'!#REF!</definedName>
    <definedName name="ID_612708" localSheetId="3">'Свод средних по расходам'!#REF!</definedName>
    <definedName name="ID_612708" localSheetId="5">'СКОРАЯ-2019'!#REF!</definedName>
    <definedName name="ID_612708" localSheetId="7">'СКОРАЯ-2021'!#REF!</definedName>
    <definedName name="ID_612709" localSheetId="8">'АМБУЛАТ-2019'!#REF!</definedName>
    <definedName name="ID_612709" localSheetId="10">'АМБУЛАТ-2021'!#REF!</definedName>
    <definedName name="ID_612709" localSheetId="3">'Свод средних по расходам'!#REF!</definedName>
    <definedName name="ID_612709" localSheetId="5">'СКОРАЯ-2019'!#REF!</definedName>
    <definedName name="ID_612709" localSheetId="7">'СКОРАЯ-2021'!#REF!</definedName>
    <definedName name="ID_612710" localSheetId="8">'АМБУЛАТ-2019'!#REF!</definedName>
    <definedName name="ID_612710" localSheetId="10">'АМБУЛАТ-2021'!#REF!</definedName>
    <definedName name="ID_612710" localSheetId="3">'Свод средних по расходам'!#REF!</definedName>
    <definedName name="ID_612710" localSheetId="5">'СКОРАЯ-2019'!#REF!</definedName>
    <definedName name="ID_612710" localSheetId="7">'СКОРАЯ-2021'!#REF!</definedName>
    <definedName name="ID_612711" localSheetId="8">'АМБУЛАТ-2019'!#REF!</definedName>
    <definedName name="ID_612711" localSheetId="10">'АМБУЛАТ-2021'!#REF!</definedName>
    <definedName name="ID_612711" localSheetId="3">'Свод средних по расходам'!#REF!</definedName>
    <definedName name="ID_612711" localSheetId="5">'СКОРАЯ-2019'!#REF!</definedName>
    <definedName name="ID_612711" localSheetId="7">'СКОРАЯ-2021'!#REF!</definedName>
    <definedName name="ID_612712" localSheetId="8">'АМБУЛАТ-2019'!#REF!</definedName>
    <definedName name="ID_612712" localSheetId="10">'АМБУЛАТ-2021'!#REF!</definedName>
    <definedName name="ID_612712" localSheetId="3">'Свод средних по расходам'!#REF!</definedName>
    <definedName name="ID_612712" localSheetId="5">'СКОРАЯ-2019'!#REF!</definedName>
    <definedName name="ID_612712" localSheetId="7">'СКОРАЯ-2021'!#REF!</definedName>
    <definedName name="ID_612713" localSheetId="8">'АМБУЛАТ-2019'!#REF!</definedName>
    <definedName name="ID_612713" localSheetId="10">'АМБУЛАТ-2021'!#REF!</definedName>
    <definedName name="ID_612713" localSheetId="3">'Свод средних по расходам'!#REF!</definedName>
    <definedName name="ID_612713" localSheetId="5">'СКОРАЯ-2019'!#REF!</definedName>
    <definedName name="ID_612713" localSheetId="7">'СКОРАЯ-2021'!#REF!</definedName>
    <definedName name="ID_612714" localSheetId="8">'АМБУЛАТ-2019'!#REF!</definedName>
    <definedName name="ID_612714" localSheetId="10">'АМБУЛАТ-2021'!#REF!</definedName>
    <definedName name="ID_612714" localSheetId="3">'Свод средних по расходам'!#REF!</definedName>
    <definedName name="ID_612714" localSheetId="5">'СКОРАЯ-2019'!#REF!</definedName>
    <definedName name="ID_612714" localSheetId="7">'СКОРАЯ-2021'!#REF!</definedName>
    <definedName name="ID_612715" localSheetId="8">'АМБУЛАТ-2019'!#REF!</definedName>
    <definedName name="ID_612715" localSheetId="10">'АМБУЛАТ-2021'!#REF!</definedName>
    <definedName name="ID_612715" localSheetId="3">'Свод средних по расходам'!#REF!</definedName>
    <definedName name="ID_612715" localSheetId="5">'СКОРАЯ-2019'!#REF!</definedName>
    <definedName name="ID_612715" localSheetId="7">'СКОРАЯ-2021'!#REF!</definedName>
    <definedName name="ID_612716" localSheetId="8">'АМБУЛАТ-2019'!#REF!</definedName>
    <definedName name="ID_612716" localSheetId="10">'АМБУЛАТ-2021'!#REF!</definedName>
    <definedName name="ID_612716" localSheetId="3">'Свод средних по расходам'!#REF!</definedName>
    <definedName name="ID_612716" localSheetId="5">'СКОРАЯ-2019'!#REF!</definedName>
    <definedName name="ID_612716" localSheetId="7">'СКОРАЯ-2021'!#REF!</definedName>
    <definedName name="ID_612717" localSheetId="8">'АМБУЛАТ-2019'!#REF!</definedName>
    <definedName name="ID_612717" localSheetId="10">'АМБУЛАТ-2021'!#REF!</definedName>
    <definedName name="ID_612717" localSheetId="3">'Свод средних по расходам'!#REF!</definedName>
    <definedName name="ID_612717" localSheetId="5">'СКОРАЯ-2019'!#REF!</definedName>
    <definedName name="ID_612717" localSheetId="7">'СКОРАЯ-2021'!#REF!</definedName>
    <definedName name="ID_612718" localSheetId="8">'АМБУЛАТ-2019'!#REF!</definedName>
    <definedName name="ID_612718" localSheetId="10">'АМБУЛАТ-2021'!#REF!</definedName>
    <definedName name="ID_612718" localSheetId="3">'Свод средних по расходам'!#REF!</definedName>
    <definedName name="ID_612718" localSheetId="5">'СКОРАЯ-2019'!#REF!</definedName>
    <definedName name="ID_612718" localSheetId="7">'СКОРАЯ-2021'!#REF!</definedName>
    <definedName name="ID_612719" localSheetId="8">'АМБУЛАТ-2019'!#REF!</definedName>
    <definedName name="ID_612719" localSheetId="10">'АМБУЛАТ-2021'!#REF!</definedName>
    <definedName name="ID_612719" localSheetId="3">'Свод средних по расходам'!#REF!</definedName>
    <definedName name="ID_612719" localSheetId="5">'СКОРАЯ-2019'!#REF!</definedName>
    <definedName name="ID_612719" localSheetId="7">'СКОРАЯ-2021'!#REF!</definedName>
    <definedName name="ID_612720" localSheetId="8">'АМБУЛАТ-2019'!#REF!</definedName>
    <definedName name="ID_612720" localSheetId="10">'АМБУЛАТ-2021'!#REF!</definedName>
    <definedName name="ID_612720" localSheetId="3">'Свод средних по расходам'!#REF!</definedName>
    <definedName name="ID_612720" localSheetId="5">'СКОРАЯ-2019'!#REF!</definedName>
    <definedName name="ID_612720" localSheetId="7">'СКОРАЯ-2021'!#REF!</definedName>
    <definedName name="ID_612721" localSheetId="8">'АМБУЛАТ-2019'!#REF!</definedName>
    <definedName name="ID_612721" localSheetId="10">'АМБУЛАТ-2021'!#REF!</definedName>
    <definedName name="ID_612721" localSheetId="3">'Свод средних по расходам'!#REF!</definedName>
    <definedName name="ID_612721" localSheetId="5">'СКОРАЯ-2019'!#REF!</definedName>
    <definedName name="ID_612721" localSheetId="7">'СКОРАЯ-2021'!#REF!</definedName>
    <definedName name="ID_612722" localSheetId="8">'АМБУЛАТ-2019'!#REF!</definedName>
    <definedName name="ID_612722" localSheetId="10">'АМБУЛАТ-2021'!#REF!</definedName>
    <definedName name="ID_612722" localSheetId="3">'Свод средних по расходам'!#REF!</definedName>
    <definedName name="ID_612722" localSheetId="5">'СКОРАЯ-2019'!#REF!</definedName>
    <definedName name="ID_612722" localSheetId="7">'СКОРАЯ-2021'!#REF!</definedName>
    <definedName name="ID_612723" localSheetId="8">'АМБУЛАТ-2019'!#REF!</definedName>
    <definedName name="ID_612723" localSheetId="10">'АМБУЛАТ-2021'!#REF!</definedName>
    <definedName name="ID_612723" localSheetId="3">'Свод средних по расходам'!#REF!</definedName>
    <definedName name="ID_612723" localSheetId="5">'СКОРАЯ-2019'!#REF!</definedName>
    <definedName name="ID_612723" localSheetId="7">'СКОРАЯ-2021'!#REF!</definedName>
    <definedName name="ID_612724" localSheetId="8">'АМБУЛАТ-2019'!#REF!</definedName>
    <definedName name="ID_612724" localSheetId="10">'АМБУЛАТ-2021'!#REF!</definedName>
    <definedName name="ID_612724" localSheetId="3">'Свод средних по расходам'!#REF!</definedName>
    <definedName name="ID_612724" localSheetId="5">'СКОРАЯ-2019'!#REF!</definedName>
    <definedName name="ID_612724" localSheetId="7">'СКОРАЯ-2021'!#REF!</definedName>
    <definedName name="ID_612725" localSheetId="8">'АМБУЛАТ-2019'!#REF!</definedName>
    <definedName name="ID_612725" localSheetId="10">'АМБУЛАТ-2021'!#REF!</definedName>
    <definedName name="ID_612725" localSheetId="3">'Свод средних по расходам'!#REF!</definedName>
    <definedName name="ID_612725" localSheetId="5">'СКОРАЯ-2019'!#REF!</definedName>
    <definedName name="ID_612725" localSheetId="7">'СКОРАЯ-2021'!#REF!</definedName>
    <definedName name="ID_612726" localSheetId="8">'АМБУЛАТ-2019'!#REF!</definedName>
    <definedName name="ID_612726" localSheetId="10">'АМБУЛАТ-2021'!#REF!</definedName>
    <definedName name="ID_612726" localSheetId="3">'Свод средних по расходам'!#REF!</definedName>
    <definedName name="ID_612726" localSheetId="5">'СКОРАЯ-2019'!#REF!</definedName>
    <definedName name="ID_612726" localSheetId="7">'СКОРАЯ-2021'!#REF!</definedName>
    <definedName name="ID_612727" localSheetId="8">'АМБУЛАТ-2019'!#REF!</definedName>
    <definedName name="ID_612727" localSheetId="10">'АМБУЛАТ-2021'!#REF!</definedName>
    <definedName name="ID_612727" localSheetId="3">'Свод средних по расходам'!#REF!</definedName>
    <definedName name="ID_612727" localSheetId="5">'СКОРАЯ-2019'!#REF!</definedName>
    <definedName name="ID_612727" localSheetId="7">'СКОРАЯ-2021'!#REF!</definedName>
    <definedName name="ID_612728" localSheetId="8">'АМБУЛАТ-2019'!#REF!</definedName>
    <definedName name="ID_612728" localSheetId="10">'АМБУЛАТ-2021'!#REF!</definedName>
    <definedName name="ID_612728" localSheetId="3">'Свод средних по расходам'!#REF!</definedName>
    <definedName name="ID_612728" localSheetId="5">'СКОРАЯ-2019'!#REF!</definedName>
    <definedName name="ID_612728" localSheetId="7">'СКОРАЯ-2021'!#REF!</definedName>
    <definedName name="ID_612729" localSheetId="8">'АМБУЛАТ-2019'!#REF!</definedName>
    <definedName name="ID_612729" localSheetId="10">'АМБУЛАТ-2021'!#REF!</definedName>
    <definedName name="ID_612729" localSheetId="3">'Свод средних по расходам'!#REF!</definedName>
    <definedName name="ID_612729" localSheetId="5">'СКОРАЯ-2019'!#REF!</definedName>
    <definedName name="ID_612729" localSheetId="7">'СКОРАЯ-2021'!#REF!</definedName>
    <definedName name="ID_612730" localSheetId="8">'АМБУЛАТ-2019'!#REF!</definedName>
    <definedName name="ID_612730" localSheetId="10">'АМБУЛАТ-2021'!#REF!</definedName>
    <definedName name="ID_612730" localSheetId="3">'Свод средних по расходам'!#REF!</definedName>
    <definedName name="ID_612730" localSheetId="5">'СКОРАЯ-2019'!#REF!</definedName>
    <definedName name="ID_612730" localSheetId="7">'СКОРАЯ-2021'!#REF!</definedName>
    <definedName name="ID_612731" localSheetId="8">'АМБУЛАТ-2019'!#REF!</definedName>
    <definedName name="ID_612731" localSheetId="10">'АМБУЛАТ-2021'!#REF!</definedName>
    <definedName name="ID_612731" localSheetId="3">'Свод средних по расходам'!#REF!</definedName>
    <definedName name="ID_612731" localSheetId="5">'СКОРАЯ-2019'!#REF!</definedName>
    <definedName name="ID_612731" localSheetId="7">'СКОРАЯ-2021'!#REF!</definedName>
    <definedName name="ID_612732" localSheetId="8">'АМБУЛАТ-2019'!#REF!</definedName>
    <definedName name="ID_612732" localSheetId="10">'АМБУЛАТ-2021'!#REF!</definedName>
    <definedName name="ID_612732" localSheetId="3">'Свод средних по расходам'!#REF!</definedName>
    <definedName name="ID_612732" localSheetId="5">'СКОРАЯ-2019'!#REF!</definedName>
    <definedName name="ID_612732" localSheetId="7">'СКОРАЯ-2021'!#REF!</definedName>
    <definedName name="ID_612733" localSheetId="8">'АМБУЛАТ-2019'!#REF!</definedName>
    <definedName name="ID_612733" localSheetId="10">'АМБУЛАТ-2021'!#REF!</definedName>
    <definedName name="ID_612733" localSheetId="3">'Свод средних по расходам'!#REF!</definedName>
    <definedName name="ID_612733" localSheetId="5">'СКОРАЯ-2019'!#REF!</definedName>
    <definedName name="ID_612733" localSheetId="7">'СКОРАЯ-2021'!#REF!</definedName>
    <definedName name="ID_612734" localSheetId="8">'АМБУЛАТ-2019'!#REF!</definedName>
    <definedName name="ID_612734" localSheetId="10">'АМБУЛАТ-2021'!#REF!</definedName>
    <definedName name="ID_612734" localSheetId="3">'Свод средних по расходам'!#REF!</definedName>
    <definedName name="ID_612734" localSheetId="5">'СКОРАЯ-2019'!#REF!</definedName>
    <definedName name="ID_612734" localSheetId="7">'СКОРАЯ-2021'!#REF!</definedName>
    <definedName name="ID_612735" localSheetId="8">'АМБУЛАТ-2019'!#REF!</definedName>
    <definedName name="ID_612735" localSheetId="10">'АМБУЛАТ-2021'!#REF!</definedName>
    <definedName name="ID_612735" localSheetId="3">'Свод средних по расходам'!#REF!</definedName>
    <definedName name="ID_612735" localSheetId="5">'СКОРАЯ-2019'!#REF!</definedName>
    <definedName name="ID_612735" localSheetId="7">'СКОРАЯ-2021'!#REF!</definedName>
    <definedName name="ID_612736" localSheetId="8">'АМБУЛАТ-2019'!#REF!</definedName>
    <definedName name="ID_612736" localSheetId="10">'АМБУЛАТ-2021'!#REF!</definedName>
    <definedName name="ID_612736" localSheetId="3">'Свод средних по расходам'!#REF!</definedName>
    <definedName name="ID_612736" localSheetId="5">'СКОРАЯ-2019'!#REF!</definedName>
    <definedName name="ID_612736" localSheetId="7">'СКОРАЯ-2021'!#REF!</definedName>
    <definedName name="ID_612737" localSheetId="8">'АМБУЛАТ-2019'!#REF!</definedName>
    <definedName name="ID_612737" localSheetId="10">'АМБУЛАТ-2021'!#REF!</definedName>
    <definedName name="ID_612737" localSheetId="3">'Свод средних по расходам'!#REF!</definedName>
    <definedName name="ID_612737" localSheetId="5">'СКОРАЯ-2019'!#REF!</definedName>
    <definedName name="ID_612737" localSheetId="7">'СКОРАЯ-2021'!#REF!</definedName>
    <definedName name="ID_612738" localSheetId="8">'АМБУЛАТ-2019'!#REF!</definedName>
    <definedName name="ID_612738" localSheetId="10">'АМБУЛАТ-2021'!#REF!</definedName>
    <definedName name="ID_612738" localSheetId="3">'Свод средних по расходам'!#REF!</definedName>
    <definedName name="ID_612738" localSheetId="5">'СКОРАЯ-2019'!#REF!</definedName>
    <definedName name="ID_612738" localSheetId="7">'СКОРАЯ-2021'!#REF!</definedName>
    <definedName name="ID_612739" localSheetId="8">'АМБУЛАТ-2019'!#REF!</definedName>
    <definedName name="ID_612739" localSheetId="10">'АМБУЛАТ-2021'!#REF!</definedName>
    <definedName name="ID_612739" localSheetId="3">'Свод средних по расходам'!#REF!</definedName>
    <definedName name="ID_612739" localSheetId="5">'СКОРАЯ-2019'!#REF!</definedName>
    <definedName name="ID_612739" localSheetId="7">'СКОРАЯ-2021'!#REF!</definedName>
    <definedName name="ID_612740" localSheetId="8">'АМБУЛАТ-2019'!#REF!</definedName>
    <definedName name="ID_612740" localSheetId="10">'АМБУЛАТ-2021'!#REF!</definedName>
    <definedName name="ID_612740" localSheetId="3">'Свод средних по расходам'!#REF!</definedName>
    <definedName name="ID_612740" localSheetId="5">'СКОРАЯ-2019'!#REF!</definedName>
    <definedName name="ID_612740" localSheetId="7">'СКОРАЯ-2021'!#REF!</definedName>
    <definedName name="ID_612741" localSheetId="8">'АМБУЛАТ-2019'!#REF!</definedName>
    <definedName name="ID_612741" localSheetId="10">'АМБУЛАТ-2021'!#REF!</definedName>
    <definedName name="ID_612741" localSheetId="3">'Свод средних по расходам'!#REF!</definedName>
    <definedName name="ID_612741" localSheetId="5">'СКОРАЯ-2019'!#REF!</definedName>
    <definedName name="ID_612741" localSheetId="7">'СКОРАЯ-2021'!#REF!</definedName>
    <definedName name="ID_612742" localSheetId="8">'АМБУЛАТ-2019'!#REF!</definedName>
    <definedName name="ID_612742" localSheetId="10">'АМБУЛАТ-2021'!#REF!</definedName>
    <definedName name="ID_612742" localSheetId="3">'Свод средних по расходам'!#REF!</definedName>
    <definedName name="ID_612742" localSheetId="5">'СКОРАЯ-2019'!#REF!</definedName>
    <definedName name="ID_612742" localSheetId="7">'СКОРАЯ-2021'!#REF!</definedName>
    <definedName name="ID_612743" localSheetId="8">'АМБУЛАТ-2019'!#REF!</definedName>
    <definedName name="ID_612743" localSheetId="10">'АМБУЛАТ-2021'!#REF!</definedName>
    <definedName name="ID_612743" localSheetId="3">'Свод средних по расходам'!#REF!</definedName>
    <definedName name="ID_612743" localSheetId="5">'СКОРАЯ-2019'!#REF!</definedName>
    <definedName name="ID_612743" localSheetId="7">'СКОРАЯ-2021'!#REF!</definedName>
    <definedName name="ID_612744" localSheetId="8">'АМБУЛАТ-2019'!#REF!</definedName>
    <definedName name="ID_612744" localSheetId="10">'АМБУЛАТ-2021'!#REF!</definedName>
    <definedName name="ID_612744" localSheetId="3">'Свод средних по расходам'!#REF!</definedName>
    <definedName name="ID_612744" localSheetId="5">'СКОРАЯ-2019'!#REF!</definedName>
    <definedName name="ID_612744" localSheetId="7">'СКОРАЯ-2021'!#REF!</definedName>
    <definedName name="ID_612745" localSheetId="8">'АМБУЛАТ-2019'!#REF!</definedName>
    <definedName name="ID_612745" localSheetId="10">'АМБУЛАТ-2021'!#REF!</definedName>
    <definedName name="ID_612745" localSheetId="3">'Свод средних по расходам'!#REF!</definedName>
    <definedName name="ID_612745" localSheetId="5">'СКОРАЯ-2019'!#REF!</definedName>
    <definedName name="ID_612745" localSheetId="7">'СКОРАЯ-2021'!#REF!</definedName>
    <definedName name="ID_612746" localSheetId="8">'АМБУЛАТ-2019'!#REF!</definedName>
    <definedName name="ID_612746" localSheetId="10">'АМБУЛАТ-2021'!#REF!</definedName>
    <definedName name="ID_612746" localSheetId="3">'Свод средних по расходам'!#REF!</definedName>
    <definedName name="ID_612746" localSheetId="5">'СКОРАЯ-2019'!#REF!</definedName>
    <definedName name="ID_612746" localSheetId="7">'СКОРАЯ-2021'!#REF!</definedName>
    <definedName name="ID_612747" localSheetId="8">'АМБУЛАТ-2019'!#REF!</definedName>
    <definedName name="ID_612747" localSheetId="10">'АМБУЛАТ-2021'!#REF!</definedName>
    <definedName name="ID_612747" localSheetId="3">'Свод средних по расходам'!#REF!</definedName>
    <definedName name="ID_612747" localSheetId="5">'СКОРАЯ-2019'!#REF!</definedName>
    <definedName name="ID_612747" localSheetId="7">'СКОРАЯ-2021'!#REF!</definedName>
    <definedName name="ID_612748" localSheetId="8">'АМБУЛАТ-2019'!#REF!</definedName>
    <definedName name="ID_612748" localSheetId="10">'АМБУЛАТ-2021'!#REF!</definedName>
    <definedName name="ID_612748" localSheetId="3">'Свод средних по расходам'!#REF!</definedName>
    <definedName name="ID_612748" localSheetId="5">'СКОРАЯ-2019'!#REF!</definedName>
    <definedName name="ID_612748" localSheetId="7">'СКОРАЯ-2021'!#REF!</definedName>
    <definedName name="ID_612749" localSheetId="8">'АМБУЛАТ-2019'!#REF!</definedName>
    <definedName name="ID_612749" localSheetId="10">'АМБУЛАТ-2021'!#REF!</definedName>
    <definedName name="ID_612749" localSheetId="3">'Свод средних по расходам'!#REF!</definedName>
    <definedName name="ID_612749" localSheetId="5">'СКОРАЯ-2019'!#REF!</definedName>
    <definedName name="ID_612749" localSheetId="7">'СКОРАЯ-2021'!#REF!</definedName>
    <definedName name="ID_612750" localSheetId="8">'АМБУЛАТ-2019'!#REF!</definedName>
    <definedName name="ID_612750" localSheetId="10">'АМБУЛАТ-2021'!#REF!</definedName>
    <definedName name="ID_612750" localSheetId="3">'Свод средних по расходам'!#REF!</definedName>
    <definedName name="ID_612750" localSheetId="5">'СКОРАЯ-2019'!#REF!</definedName>
    <definedName name="ID_612750" localSheetId="7">'СКОРАЯ-2021'!#REF!</definedName>
    <definedName name="ID_612751" localSheetId="8">'АМБУЛАТ-2019'!#REF!</definedName>
    <definedName name="ID_612751" localSheetId="10">'АМБУЛАТ-2021'!#REF!</definedName>
    <definedName name="ID_612751" localSheetId="3">'Свод средних по расходам'!#REF!</definedName>
    <definedName name="ID_612751" localSheetId="5">'СКОРАЯ-2019'!#REF!</definedName>
    <definedName name="ID_612751" localSheetId="7">'СКОРАЯ-2021'!#REF!</definedName>
    <definedName name="ID_612752" localSheetId="8">'АМБУЛАТ-2019'!#REF!</definedName>
    <definedName name="ID_612752" localSheetId="10">'АМБУЛАТ-2021'!#REF!</definedName>
    <definedName name="ID_612752" localSheetId="3">'Свод средних по расходам'!#REF!</definedName>
    <definedName name="ID_612752" localSheetId="5">'СКОРАЯ-2019'!#REF!</definedName>
    <definedName name="ID_612752" localSheetId="7">'СКОРАЯ-2021'!#REF!</definedName>
    <definedName name="ID_612753" localSheetId="8">'АМБУЛАТ-2019'!#REF!</definedName>
    <definedName name="ID_612753" localSheetId="10">'АМБУЛАТ-2021'!#REF!</definedName>
    <definedName name="ID_612753" localSheetId="3">'Свод средних по расходам'!#REF!</definedName>
    <definedName name="ID_612753" localSheetId="5">'СКОРАЯ-2019'!#REF!</definedName>
    <definedName name="ID_612753" localSheetId="7">'СКОРАЯ-2021'!#REF!</definedName>
    <definedName name="ID_612754" localSheetId="8">'АМБУЛАТ-2019'!#REF!</definedName>
    <definedName name="ID_612754" localSheetId="10">'АМБУЛАТ-2021'!#REF!</definedName>
    <definedName name="ID_612754" localSheetId="3">'Свод средних по расходам'!#REF!</definedName>
    <definedName name="ID_612754" localSheetId="5">'СКОРАЯ-2019'!#REF!</definedName>
    <definedName name="ID_612754" localSheetId="7">'СКОРАЯ-2021'!#REF!</definedName>
    <definedName name="ID_612755" localSheetId="8">'АМБУЛАТ-2019'!#REF!</definedName>
    <definedName name="ID_612755" localSheetId="10">'АМБУЛАТ-2021'!#REF!</definedName>
    <definedName name="ID_612755" localSheetId="3">'Свод средних по расходам'!#REF!</definedName>
    <definedName name="ID_612755" localSheetId="5">'СКОРАЯ-2019'!#REF!</definedName>
    <definedName name="ID_612755" localSheetId="7">'СКОРАЯ-2021'!#REF!</definedName>
    <definedName name="ID_612756" localSheetId="8">'АМБУЛАТ-2019'!#REF!</definedName>
    <definedName name="ID_612756" localSheetId="10">'АМБУЛАТ-2021'!#REF!</definedName>
    <definedName name="ID_612756" localSheetId="3">'Свод средних по расходам'!#REF!</definedName>
    <definedName name="ID_612756" localSheetId="5">'СКОРАЯ-2019'!#REF!</definedName>
    <definedName name="ID_612756" localSheetId="7">'СКОРАЯ-2021'!#REF!</definedName>
    <definedName name="ID_612757" localSheetId="8">'АМБУЛАТ-2019'!#REF!</definedName>
    <definedName name="ID_612757" localSheetId="10">'АМБУЛАТ-2021'!#REF!</definedName>
    <definedName name="ID_612757" localSheetId="3">'Свод средних по расходам'!#REF!</definedName>
    <definedName name="ID_612757" localSheetId="5">'СКОРАЯ-2019'!#REF!</definedName>
    <definedName name="ID_612757" localSheetId="7">'СКОРАЯ-2021'!#REF!</definedName>
    <definedName name="ID_612758" localSheetId="8">'АМБУЛАТ-2019'!#REF!</definedName>
    <definedName name="ID_612758" localSheetId="10">'АМБУЛАТ-2021'!#REF!</definedName>
    <definedName name="ID_612758" localSheetId="3">'Свод средних по расходам'!#REF!</definedName>
    <definedName name="ID_612758" localSheetId="5">'СКОРАЯ-2019'!#REF!</definedName>
    <definedName name="ID_612758" localSheetId="7">'СКОРАЯ-2021'!#REF!</definedName>
    <definedName name="ID_612759" localSheetId="8">'АМБУЛАТ-2019'!#REF!</definedName>
    <definedName name="ID_612759" localSheetId="10">'АМБУЛАТ-2021'!#REF!</definedName>
    <definedName name="ID_612759" localSheetId="3">'Свод средних по расходам'!#REF!</definedName>
    <definedName name="ID_612759" localSheetId="5">'СКОРАЯ-2019'!#REF!</definedName>
    <definedName name="ID_612759" localSheetId="7">'СКОРАЯ-2021'!#REF!</definedName>
    <definedName name="ID_612760" localSheetId="8">'АМБУЛАТ-2019'!#REF!</definedName>
    <definedName name="ID_612760" localSheetId="10">'АМБУЛАТ-2021'!#REF!</definedName>
    <definedName name="ID_612760" localSheetId="3">'Свод средних по расходам'!#REF!</definedName>
    <definedName name="ID_612760" localSheetId="5">'СКОРАЯ-2019'!#REF!</definedName>
    <definedName name="ID_612760" localSheetId="7">'СКОРАЯ-2021'!#REF!</definedName>
    <definedName name="ID_612761" localSheetId="8">'АМБУЛАТ-2019'!#REF!</definedName>
    <definedName name="ID_612761" localSheetId="10">'АМБУЛАТ-2021'!#REF!</definedName>
    <definedName name="ID_612761" localSheetId="3">'Свод средних по расходам'!#REF!</definedName>
    <definedName name="ID_612761" localSheetId="5">'СКОРАЯ-2019'!#REF!</definedName>
    <definedName name="ID_612761" localSheetId="7">'СКОРАЯ-2021'!#REF!</definedName>
    <definedName name="ID_612762" localSheetId="8">'АМБУЛАТ-2019'!#REF!</definedName>
    <definedName name="ID_612762" localSheetId="10">'АМБУЛАТ-2021'!#REF!</definedName>
    <definedName name="ID_612762" localSheetId="3">'Свод средних по расходам'!#REF!</definedName>
    <definedName name="ID_612762" localSheetId="5">'СКОРАЯ-2019'!#REF!</definedName>
    <definedName name="ID_612762" localSheetId="7">'СКОРАЯ-2021'!#REF!</definedName>
    <definedName name="ID_612763" localSheetId="8">'АМБУЛАТ-2019'!#REF!</definedName>
    <definedName name="ID_612763" localSheetId="10">'АМБУЛАТ-2021'!#REF!</definedName>
    <definedName name="ID_612763" localSheetId="3">'Свод средних по расходам'!#REF!</definedName>
    <definedName name="ID_612763" localSheetId="5">'СКОРАЯ-2019'!#REF!</definedName>
    <definedName name="ID_612763" localSheetId="7">'СКОРАЯ-2021'!#REF!</definedName>
    <definedName name="ID_612764" localSheetId="8">'АМБУЛАТ-2019'!#REF!</definedName>
    <definedName name="ID_612764" localSheetId="10">'АМБУЛАТ-2021'!#REF!</definedName>
    <definedName name="ID_612764" localSheetId="3">'Свод средних по расходам'!#REF!</definedName>
    <definedName name="ID_612764" localSheetId="5">'СКОРАЯ-2019'!#REF!</definedName>
    <definedName name="ID_612764" localSheetId="7">'СКОРАЯ-2021'!#REF!</definedName>
    <definedName name="ID_612765" localSheetId="8">'АМБУЛАТ-2019'!#REF!</definedName>
    <definedName name="ID_612765" localSheetId="10">'АМБУЛАТ-2021'!#REF!</definedName>
    <definedName name="ID_612765" localSheetId="3">'Свод средних по расходам'!#REF!</definedName>
    <definedName name="ID_612765" localSheetId="5">'СКОРАЯ-2019'!#REF!</definedName>
    <definedName name="ID_612765" localSheetId="7">'СКОРАЯ-2021'!#REF!</definedName>
    <definedName name="ID_612766" localSheetId="8">'АМБУЛАТ-2019'!#REF!</definedName>
    <definedName name="ID_612766" localSheetId="10">'АМБУЛАТ-2021'!#REF!</definedName>
    <definedName name="ID_612766" localSheetId="3">'Свод средних по расходам'!#REF!</definedName>
    <definedName name="ID_612766" localSheetId="5">'СКОРАЯ-2019'!#REF!</definedName>
    <definedName name="ID_612766" localSheetId="7">'СКОРАЯ-2021'!#REF!</definedName>
    <definedName name="ID_612767" localSheetId="8">'АМБУЛАТ-2019'!#REF!</definedName>
    <definedName name="ID_612767" localSheetId="10">'АМБУЛАТ-2021'!#REF!</definedName>
    <definedName name="ID_612767" localSheetId="3">'Свод средних по расходам'!#REF!</definedName>
    <definedName name="ID_612767" localSheetId="5">'СКОРАЯ-2019'!#REF!</definedName>
    <definedName name="ID_612767" localSheetId="7">'СКОРАЯ-2021'!#REF!</definedName>
    <definedName name="ID_612768" localSheetId="8">'АМБУЛАТ-2019'!#REF!</definedName>
    <definedName name="ID_612768" localSheetId="10">'АМБУЛАТ-2021'!#REF!</definedName>
    <definedName name="ID_612768" localSheetId="3">'Свод средних по расходам'!#REF!</definedName>
    <definedName name="ID_612768" localSheetId="5">'СКОРАЯ-2019'!#REF!</definedName>
    <definedName name="ID_612768" localSheetId="7">'СКОРАЯ-2021'!#REF!</definedName>
    <definedName name="ID_612769" localSheetId="8">'АМБУЛАТ-2019'!#REF!</definedName>
    <definedName name="ID_612769" localSheetId="10">'АМБУЛАТ-2021'!#REF!</definedName>
    <definedName name="ID_612769" localSheetId="3">'Свод средних по расходам'!#REF!</definedName>
    <definedName name="ID_612769" localSheetId="5">'СКОРАЯ-2019'!#REF!</definedName>
    <definedName name="ID_612769" localSheetId="7">'СКОРАЯ-2021'!#REF!</definedName>
    <definedName name="ID_612770" localSheetId="8">'АМБУЛАТ-2019'!#REF!</definedName>
    <definedName name="ID_612770" localSheetId="10">'АМБУЛАТ-2021'!#REF!</definedName>
    <definedName name="ID_612770" localSheetId="3">'Свод средних по расходам'!#REF!</definedName>
    <definedName name="ID_612770" localSheetId="5">'СКОРАЯ-2019'!#REF!</definedName>
    <definedName name="ID_612770" localSheetId="7">'СКОРАЯ-2021'!#REF!</definedName>
    <definedName name="ID_612771" localSheetId="8">'АМБУЛАТ-2019'!#REF!</definedName>
    <definedName name="ID_612771" localSheetId="10">'АМБУЛАТ-2021'!#REF!</definedName>
    <definedName name="ID_612771" localSheetId="3">'Свод средних по расходам'!#REF!</definedName>
    <definedName name="ID_612771" localSheetId="5">'СКОРАЯ-2019'!#REF!</definedName>
    <definedName name="ID_612771" localSheetId="7">'СКОРАЯ-2021'!#REF!</definedName>
    <definedName name="ID_612772" localSheetId="8">'АМБУЛАТ-2019'!#REF!</definedName>
    <definedName name="ID_612772" localSheetId="10">'АМБУЛАТ-2021'!#REF!</definedName>
    <definedName name="ID_612772" localSheetId="3">'Свод средних по расходам'!#REF!</definedName>
    <definedName name="ID_612772" localSheetId="5">'СКОРАЯ-2019'!#REF!</definedName>
    <definedName name="ID_612772" localSheetId="7">'СКОРАЯ-2021'!#REF!</definedName>
    <definedName name="ID_612773" localSheetId="8">'АМБУЛАТ-2019'!#REF!</definedName>
    <definedName name="ID_612773" localSheetId="10">'АМБУЛАТ-2021'!#REF!</definedName>
    <definedName name="ID_612773" localSheetId="3">'Свод средних по расходам'!#REF!</definedName>
    <definedName name="ID_612773" localSheetId="5">'СКОРАЯ-2019'!#REF!</definedName>
    <definedName name="ID_612773" localSheetId="7">'СКОРАЯ-2021'!#REF!</definedName>
    <definedName name="ID_612774" localSheetId="8">'АМБУЛАТ-2019'!#REF!</definedName>
    <definedName name="ID_612774" localSheetId="10">'АМБУЛАТ-2021'!#REF!</definedName>
    <definedName name="ID_612774" localSheetId="3">'Свод средних по расходам'!#REF!</definedName>
    <definedName name="ID_612774" localSheetId="5">'СКОРАЯ-2019'!#REF!</definedName>
    <definedName name="ID_612774" localSheetId="7">'СКОРАЯ-2021'!#REF!</definedName>
    <definedName name="ID_612775" localSheetId="8">'АМБУЛАТ-2019'!#REF!</definedName>
    <definedName name="ID_612775" localSheetId="10">'АМБУЛАТ-2021'!#REF!</definedName>
    <definedName name="ID_612775" localSheetId="3">'Свод средних по расходам'!#REF!</definedName>
    <definedName name="ID_612775" localSheetId="5">'СКОРАЯ-2019'!#REF!</definedName>
    <definedName name="ID_612775" localSheetId="7">'СКОРАЯ-2021'!#REF!</definedName>
    <definedName name="ID_612776" localSheetId="8">'АМБУЛАТ-2019'!#REF!</definedName>
    <definedName name="ID_612776" localSheetId="10">'АМБУЛАТ-2021'!#REF!</definedName>
    <definedName name="ID_612776" localSheetId="3">'Свод средних по расходам'!#REF!</definedName>
    <definedName name="ID_612776" localSheetId="5">'СКОРАЯ-2019'!#REF!</definedName>
    <definedName name="ID_612776" localSheetId="7">'СКОРАЯ-2021'!#REF!</definedName>
    <definedName name="ID_612777" localSheetId="8">'АМБУЛАТ-2019'!#REF!</definedName>
    <definedName name="ID_612777" localSheetId="10">'АМБУЛАТ-2021'!#REF!</definedName>
    <definedName name="ID_612777" localSheetId="3">'Свод средних по расходам'!#REF!</definedName>
    <definedName name="ID_612777" localSheetId="5">'СКОРАЯ-2019'!#REF!</definedName>
    <definedName name="ID_612777" localSheetId="7">'СКОРАЯ-2021'!#REF!</definedName>
    <definedName name="ID_612778" localSheetId="8">'АМБУЛАТ-2019'!#REF!</definedName>
    <definedName name="ID_612778" localSheetId="10">'АМБУЛАТ-2021'!#REF!</definedName>
    <definedName name="ID_612778" localSheetId="3">'Свод средних по расходам'!#REF!</definedName>
    <definedName name="ID_612778" localSheetId="5">'СКОРАЯ-2019'!#REF!</definedName>
    <definedName name="ID_612778" localSheetId="7">'СКОРАЯ-2021'!#REF!</definedName>
    <definedName name="ID_612779" localSheetId="8">'АМБУЛАТ-2019'!#REF!</definedName>
    <definedName name="ID_612779" localSheetId="10">'АМБУЛАТ-2021'!#REF!</definedName>
    <definedName name="ID_612779" localSheetId="3">'Свод средних по расходам'!#REF!</definedName>
    <definedName name="ID_612779" localSheetId="5">'СКОРАЯ-2019'!#REF!</definedName>
    <definedName name="ID_612779" localSheetId="7">'СКОРАЯ-2021'!#REF!</definedName>
    <definedName name="ID_612780" localSheetId="8">'АМБУЛАТ-2019'!#REF!</definedName>
    <definedName name="ID_612780" localSheetId="10">'АМБУЛАТ-2021'!#REF!</definedName>
    <definedName name="ID_612780" localSheetId="3">'Свод средних по расходам'!#REF!</definedName>
    <definedName name="ID_612780" localSheetId="5">'СКОРАЯ-2019'!#REF!</definedName>
    <definedName name="ID_612780" localSheetId="7">'СКОРАЯ-2021'!#REF!</definedName>
    <definedName name="ID_612781" localSheetId="8">'АМБУЛАТ-2019'!#REF!</definedName>
    <definedName name="ID_612781" localSheetId="10">'АМБУЛАТ-2021'!#REF!</definedName>
    <definedName name="ID_612781" localSheetId="3">'Свод средних по расходам'!#REF!</definedName>
    <definedName name="ID_612781" localSheetId="5">'СКОРАЯ-2019'!#REF!</definedName>
    <definedName name="ID_612781" localSheetId="7">'СКОРАЯ-2021'!#REF!</definedName>
    <definedName name="ID_612782" localSheetId="8">'АМБУЛАТ-2019'!#REF!</definedName>
    <definedName name="ID_612782" localSheetId="10">'АМБУЛАТ-2021'!#REF!</definedName>
    <definedName name="ID_612782" localSheetId="3">'Свод средних по расходам'!#REF!</definedName>
    <definedName name="ID_612782" localSheetId="5">'СКОРАЯ-2019'!#REF!</definedName>
    <definedName name="ID_612782" localSheetId="7">'СКОРАЯ-2021'!#REF!</definedName>
    <definedName name="ID_612783" localSheetId="8">'АМБУЛАТ-2019'!#REF!</definedName>
    <definedName name="ID_612783" localSheetId="10">'АМБУЛАТ-2021'!#REF!</definedName>
    <definedName name="ID_612783" localSheetId="3">'Свод средних по расходам'!#REF!</definedName>
    <definedName name="ID_612783" localSheetId="5">'СКОРАЯ-2019'!#REF!</definedName>
    <definedName name="ID_612783" localSheetId="7">'СКОРАЯ-2021'!#REF!</definedName>
    <definedName name="ID_612784" localSheetId="8">'АМБУЛАТ-2019'!#REF!</definedName>
    <definedName name="ID_612784" localSheetId="10">'АМБУЛАТ-2021'!#REF!</definedName>
    <definedName name="ID_612784" localSheetId="3">'Свод средних по расходам'!#REF!</definedName>
    <definedName name="ID_612784" localSheetId="5">'СКОРАЯ-2019'!#REF!</definedName>
    <definedName name="ID_612784" localSheetId="7">'СКОРАЯ-2021'!#REF!</definedName>
    <definedName name="ID_612785" localSheetId="8">'АМБУЛАТ-2019'!#REF!</definedName>
    <definedName name="ID_612785" localSheetId="10">'АМБУЛАТ-2021'!#REF!</definedName>
    <definedName name="ID_612785" localSheetId="3">'Свод средних по расходам'!#REF!</definedName>
    <definedName name="ID_612785" localSheetId="5">'СКОРАЯ-2019'!#REF!</definedName>
    <definedName name="ID_612785" localSheetId="7">'СКОРАЯ-2021'!#REF!</definedName>
    <definedName name="ID_612786" localSheetId="8">'АМБУЛАТ-2019'!#REF!</definedName>
    <definedName name="ID_612786" localSheetId="10">'АМБУЛАТ-2021'!#REF!</definedName>
    <definedName name="ID_612786" localSheetId="3">'Свод средних по расходам'!#REF!</definedName>
    <definedName name="ID_612786" localSheetId="5">'СКОРАЯ-2019'!#REF!</definedName>
    <definedName name="ID_612786" localSheetId="7">'СКОРАЯ-2021'!#REF!</definedName>
    <definedName name="ID_612787" localSheetId="8">'АМБУЛАТ-2019'!#REF!</definedName>
    <definedName name="ID_612787" localSheetId="10">'АМБУЛАТ-2021'!#REF!</definedName>
    <definedName name="ID_612787" localSheetId="3">'Свод средних по расходам'!#REF!</definedName>
    <definedName name="ID_612787" localSheetId="5">'СКОРАЯ-2019'!#REF!</definedName>
    <definedName name="ID_612787" localSheetId="7">'СКОРАЯ-2021'!#REF!</definedName>
    <definedName name="ID_612788" localSheetId="8">'АМБУЛАТ-2019'!#REF!</definedName>
    <definedName name="ID_612788" localSheetId="10">'АМБУЛАТ-2021'!#REF!</definedName>
    <definedName name="ID_612788" localSheetId="3">'Свод средних по расходам'!#REF!</definedName>
    <definedName name="ID_612788" localSheetId="5">'СКОРАЯ-2019'!#REF!</definedName>
    <definedName name="ID_612788" localSheetId="7">'СКОРАЯ-2021'!#REF!</definedName>
    <definedName name="ID_612789" localSheetId="8">'АМБУЛАТ-2019'!#REF!</definedName>
    <definedName name="ID_612789" localSheetId="10">'АМБУЛАТ-2021'!#REF!</definedName>
    <definedName name="ID_612789" localSheetId="3">'Свод средних по расходам'!#REF!</definedName>
    <definedName name="ID_612789" localSheetId="5">'СКОРАЯ-2019'!#REF!</definedName>
    <definedName name="ID_612789" localSheetId="7">'СКОРАЯ-2021'!#REF!</definedName>
    <definedName name="ID_612790" localSheetId="8">'АМБУЛАТ-2019'!#REF!</definedName>
    <definedName name="ID_612790" localSheetId="10">'АМБУЛАТ-2021'!#REF!</definedName>
    <definedName name="ID_612790" localSheetId="3">'Свод средних по расходам'!#REF!</definedName>
    <definedName name="ID_612790" localSheetId="5">'СКОРАЯ-2019'!#REF!</definedName>
    <definedName name="ID_612790" localSheetId="7">'СКОРАЯ-2021'!#REF!</definedName>
    <definedName name="ID_612791" localSheetId="8">'АМБУЛАТ-2019'!#REF!</definedName>
    <definedName name="ID_612791" localSheetId="10">'АМБУЛАТ-2021'!#REF!</definedName>
    <definedName name="ID_612791" localSheetId="3">'Свод средних по расходам'!#REF!</definedName>
    <definedName name="ID_612791" localSheetId="5">'СКОРАЯ-2019'!#REF!</definedName>
    <definedName name="ID_612791" localSheetId="7">'СКОРАЯ-2021'!#REF!</definedName>
    <definedName name="ID_612792" localSheetId="8">'АМБУЛАТ-2019'!#REF!</definedName>
    <definedName name="ID_612792" localSheetId="10">'АМБУЛАТ-2021'!#REF!</definedName>
    <definedName name="ID_612792" localSheetId="3">'Свод средних по расходам'!#REF!</definedName>
    <definedName name="ID_612792" localSheetId="5">'СКОРАЯ-2019'!#REF!</definedName>
    <definedName name="ID_612792" localSheetId="7">'СКОРАЯ-2021'!#REF!</definedName>
    <definedName name="ID_612793" localSheetId="8">'АМБУЛАТ-2019'!#REF!</definedName>
    <definedName name="ID_612793" localSheetId="10">'АМБУЛАТ-2021'!#REF!</definedName>
    <definedName name="ID_612793" localSheetId="3">'Свод средних по расходам'!#REF!</definedName>
    <definedName name="ID_612793" localSheetId="5">'СКОРАЯ-2019'!#REF!</definedName>
    <definedName name="ID_612793" localSheetId="7">'СКОРАЯ-2021'!#REF!</definedName>
    <definedName name="ID_612794" localSheetId="8">'АМБУЛАТ-2019'!#REF!</definedName>
    <definedName name="ID_612794" localSheetId="10">'АМБУЛАТ-2021'!#REF!</definedName>
    <definedName name="ID_612794" localSheetId="3">'Свод средних по расходам'!#REF!</definedName>
    <definedName name="ID_612794" localSheetId="5">'СКОРАЯ-2019'!#REF!</definedName>
    <definedName name="ID_612794" localSheetId="7">'СКОРАЯ-2021'!#REF!</definedName>
    <definedName name="ID_612795" localSheetId="8">'АМБУЛАТ-2019'!#REF!</definedName>
    <definedName name="ID_612795" localSheetId="10">'АМБУЛАТ-2021'!#REF!</definedName>
    <definedName name="ID_612795" localSheetId="3">'Свод средних по расходам'!#REF!</definedName>
    <definedName name="ID_612795" localSheetId="5">'СКОРАЯ-2019'!#REF!</definedName>
    <definedName name="ID_612795" localSheetId="7">'СКОРАЯ-2021'!#REF!</definedName>
    <definedName name="ID_612796" localSheetId="8">'АМБУЛАТ-2019'!#REF!</definedName>
    <definedName name="ID_612796" localSheetId="10">'АМБУЛАТ-2021'!#REF!</definedName>
    <definedName name="ID_612796" localSheetId="3">'Свод средних по расходам'!#REF!</definedName>
    <definedName name="ID_612796" localSheetId="5">'СКОРАЯ-2019'!#REF!</definedName>
    <definedName name="ID_612796" localSheetId="7">'СКОРАЯ-2021'!#REF!</definedName>
    <definedName name="ID_612797" localSheetId="8">'АМБУЛАТ-2019'!#REF!</definedName>
    <definedName name="ID_612797" localSheetId="10">'АМБУЛАТ-2021'!#REF!</definedName>
    <definedName name="ID_612797" localSheetId="3">'Свод средних по расходам'!#REF!</definedName>
    <definedName name="ID_612797" localSheetId="5">'СКОРАЯ-2019'!#REF!</definedName>
    <definedName name="ID_612797" localSheetId="7">'СКОРАЯ-2021'!#REF!</definedName>
    <definedName name="ID_612798" localSheetId="8">'АМБУЛАТ-2019'!#REF!</definedName>
    <definedName name="ID_612798" localSheetId="10">'АМБУЛАТ-2021'!#REF!</definedName>
    <definedName name="ID_612798" localSheetId="3">'Свод средних по расходам'!#REF!</definedName>
    <definedName name="ID_612798" localSheetId="5">'СКОРАЯ-2019'!#REF!</definedName>
    <definedName name="ID_612798" localSheetId="7">'СКОРАЯ-2021'!#REF!</definedName>
    <definedName name="ID_612799" localSheetId="8">'АМБУЛАТ-2019'!#REF!</definedName>
    <definedName name="ID_612799" localSheetId="10">'АМБУЛАТ-2021'!#REF!</definedName>
    <definedName name="ID_612799" localSheetId="3">'Свод средних по расходам'!#REF!</definedName>
    <definedName name="ID_612799" localSheetId="5">'СКОРАЯ-2019'!#REF!</definedName>
    <definedName name="ID_612799" localSheetId="7">'СКОРАЯ-2021'!#REF!</definedName>
    <definedName name="ID_612800" localSheetId="8">'АМБУЛАТ-2019'!#REF!</definedName>
    <definedName name="ID_612800" localSheetId="10">'АМБУЛАТ-2021'!#REF!</definedName>
    <definedName name="ID_612800" localSheetId="3">'Свод средних по расходам'!#REF!</definedName>
    <definedName name="ID_612800" localSheetId="5">'СКОРАЯ-2019'!#REF!</definedName>
    <definedName name="ID_612800" localSheetId="7">'СКОРАЯ-2021'!#REF!</definedName>
    <definedName name="ID_612801" localSheetId="8">'АМБУЛАТ-2019'!#REF!</definedName>
    <definedName name="ID_612801" localSheetId="10">'АМБУЛАТ-2021'!#REF!</definedName>
    <definedName name="ID_612801" localSheetId="3">'Свод средних по расходам'!#REF!</definedName>
    <definedName name="ID_612801" localSheetId="5">'СКОРАЯ-2019'!#REF!</definedName>
    <definedName name="ID_612801" localSheetId="7">'СКОРАЯ-2021'!#REF!</definedName>
    <definedName name="ID_612802" localSheetId="8">'АМБУЛАТ-2019'!#REF!</definedName>
    <definedName name="ID_612802" localSheetId="10">'АМБУЛАТ-2021'!#REF!</definedName>
    <definedName name="ID_612802" localSheetId="3">'Свод средних по расходам'!#REF!</definedName>
    <definedName name="ID_612802" localSheetId="5">'СКОРАЯ-2019'!#REF!</definedName>
    <definedName name="ID_612802" localSheetId="7">'СКОРАЯ-2021'!#REF!</definedName>
    <definedName name="ID_612803" localSheetId="8">'АМБУЛАТ-2019'!#REF!</definedName>
    <definedName name="ID_612803" localSheetId="10">'АМБУЛАТ-2021'!#REF!</definedName>
    <definedName name="ID_612803" localSheetId="3">'Свод средних по расходам'!#REF!</definedName>
    <definedName name="ID_612803" localSheetId="5">'СКОРАЯ-2019'!#REF!</definedName>
    <definedName name="ID_612803" localSheetId="7">'СКОРАЯ-2021'!#REF!</definedName>
    <definedName name="ID_612804" localSheetId="8">'АМБУЛАТ-2019'!#REF!</definedName>
    <definedName name="ID_612804" localSheetId="10">'АМБУЛАТ-2021'!#REF!</definedName>
    <definedName name="ID_612804" localSheetId="3">'Свод средних по расходам'!#REF!</definedName>
    <definedName name="ID_612804" localSheetId="5">'СКОРАЯ-2019'!#REF!</definedName>
    <definedName name="ID_612804" localSheetId="7">'СКОРАЯ-2021'!#REF!</definedName>
    <definedName name="ID_612805" localSheetId="8">'АМБУЛАТ-2019'!#REF!</definedName>
    <definedName name="ID_612805" localSheetId="10">'АМБУЛАТ-2021'!#REF!</definedName>
    <definedName name="ID_612805" localSheetId="3">'Свод средних по расходам'!#REF!</definedName>
    <definedName name="ID_612805" localSheetId="5">'СКОРАЯ-2019'!#REF!</definedName>
    <definedName name="ID_612805" localSheetId="7">'СКОРАЯ-2021'!#REF!</definedName>
    <definedName name="ID_612806" localSheetId="8">'АМБУЛАТ-2019'!#REF!</definedName>
    <definedName name="ID_612806" localSheetId="10">'АМБУЛАТ-2021'!#REF!</definedName>
    <definedName name="ID_612806" localSheetId="3">'Свод средних по расходам'!#REF!</definedName>
    <definedName name="ID_612806" localSheetId="5">'СКОРАЯ-2019'!#REF!</definedName>
    <definedName name="ID_612806" localSheetId="7">'СКОРАЯ-2021'!#REF!</definedName>
    <definedName name="ID_612807" localSheetId="8">'АМБУЛАТ-2019'!#REF!</definedName>
    <definedName name="ID_612807" localSheetId="10">'АМБУЛАТ-2021'!#REF!</definedName>
    <definedName name="ID_612807" localSheetId="3">'Свод средних по расходам'!#REF!</definedName>
    <definedName name="ID_612807" localSheetId="5">'СКОРАЯ-2019'!#REF!</definedName>
    <definedName name="ID_612807" localSheetId="7">'СКОРАЯ-2021'!#REF!</definedName>
    <definedName name="ID_612808" localSheetId="8">'АМБУЛАТ-2019'!#REF!</definedName>
    <definedName name="ID_612808" localSheetId="10">'АМБУЛАТ-2021'!#REF!</definedName>
    <definedName name="ID_612808" localSheetId="3">'Свод средних по расходам'!#REF!</definedName>
    <definedName name="ID_612808" localSheetId="5">'СКОРАЯ-2019'!#REF!</definedName>
    <definedName name="ID_612808" localSheetId="7">'СКОРАЯ-2021'!#REF!</definedName>
    <definedName name="ID_612809" localSheetId="8">'АМБУЛАТ-2019'!#REF!</definedName>
    <definedName name="ID_612809" localSheetId="10">'АМБУЛАТ-2021'!#REF!</definedName>
    <definedName name="ID_612809" localSheetId="3">'Свод средних по расходам'!#REF!</definedName>
    <definedName name="ID_612809" localSheetId="5">'СКОРАЯ-2019'!#REF!</definedName>
    <definedName name="ID_612809" localSheetId="7">'СКОРАЯ-2021'!#REF!</definedName>
    <definedName name="ID_612810" localSheetId="8">'АМБУЛАТ-2019'!#REF!</definedName>
    <definedName name="ID_612810" localSheetId="10">'АМБУЛАТ-2021'!#REF!</definedName>
    <definedName name="ID_612810" localSheetId="3">'Свод средних по расходам'!#REF!</definedName>
    <definedName name="ID_612810" localSheetId="5">'СКОРАЯ-2019'!#REF!</definedName>
    <definedName name="ID_612810" localSheetId="7">'СКОРАЯ-2021'!#REF!</definedName>
    <definedName name="ID_612811" localSheetId="8">'АМБУЛАТ-2019'!#REF!</definedName>
    <definedName name="ID_612811" localSheetId="10">'АМБУЛАТ-2021'!#REF!</definedName>
    <definedName name="ID_612811" localSheetId="3">'Свод средних по расходам'!#REF!</definedName>
    <definedName name="ID_612811" localSheetId="5">'СКОРАЯ-2019'!#REF!</definedName>
    <definedName name="ID_612811" localSheetId="7">'СКОРАЯ-2021'!#REF!</definedName>
    <definedName name="ID_612812" localSheetId="8">'АМБУЛАТ-2019'!#REF!</definedName>
    <definedName name="ID_612812" localSheetId="10">'АМБУЛАТ-2021'!#REF!</definedName>
    <definedName name="ID_612812" localSheetId="3">'Свод средних по расходам'!#REF!</definedName>
    <definedName name="ID_612812" localSheetId="5">'СКОРАЯ-2019'!#REF!</definedName>
    <definedName name="ID_612812" localSheetId="7">'СКОРАЯ-2021'!#REF!</definedName>
    <definedName name="ID_612813" localSheetId="8">'АМБУЛАТ-2019'!#REF!</definedName>
    <definedName name="ID_612813" localSheetId="10">'АМБУЛАТ-2021'!#REF!</definedName>
    <definedName name="ID_612813" localSheetId="3">'Свод средних по расходам'!#REF!</definedName>
    <definedName name="ID_612813" localSheetId="5">'СКОРАЯ-2019'!#REF!</definedName>
    <definedName name="ID_612813" localSheetId="7">'СКОРАЯ-2021'!#REF!</definedName>
    <definedName name="ID_612814" localSheetId="8">'АМБУЛАТ-2019'!#REF!</definedName>
    <definedName name="ID_612814" localSheetId="10">'АМБУЛАТ-2021'!#REF!</definedName>
    <definedName name="ID_612814" localSheetId="3">'Свод средних по расходам'!#REF!</definedName>
    <definedName name="ID_612814" localSheetId="5">'СКОРАЯ-2019'!#REF!</definedName>
    <definedName name="ID_612814" localSheetId="7">'СКОРАЯ-2021'!#REF!</definedName>
    <definedName name="ID_612815" localSheetId="8">'АМБУЛАТ-2019'!#REF!</definedName>
    <definedName name="ID_612815" localSheetId="10">'АМБУЛАТ-2021'!#REF!</definedName>
    <definedName name="ID_612815" localSheetId="3">'Свод средних по расходам'!#REF!</definedName>
    <definedName name="ID_612815" localSheetId="5">'СКОРАЯ-2019'!#REF!</definedName>
    <definedName name="ID_612815" localSheetId="7">'СКОРАЯ-2021'!#REF!</definedName>
    <definedName name="ID_612816" localSheetId="8">'АМБУЛАТ-2019'!#REF!</definedName>
    <definedName name="ID_612816" localSheetId="10">'АМБУЛАТ-2021'!#REF!</definedName>
    <definedName name="ID_612816" localSheetId="3">'Свод средних по расходам'!#REF!</definedName>
    <definedName name="ID_612816" localSheetId="5">'СКОРАЯ-2019'!#REF!</definedName>
    <definedName name="ID_612816" localSheetId="7">'СКОРАЯ-2021'!#REF!</definedName>
    <definedName name="ID_612817" localSheetId="8">'АМБУЛАТ-2019'!#REF!</definedName>
    <definedName name="ID_612817" localSheetId="10">'АМБУЛАТ-2021'!#REF!</definedName>
    <definedName name="ID_612817" localSheetId="3">'Свод средних по расходам'!#REF!</definedName>
    <definedName name="ID_612817" localSheetId="5">'СКОРАЯ-2019'!#REF!</definedName>
    <definedName name="ID_612817" localSheetId="7">'СКОРАЯ-2021'!#REF!</definedName>
    <definedName name="ID_612818" localSheetId="8">'АМБУЛАТ-2019'!#REF!</definedName>
    <definedName name="ID_612818" localSheetId="10">'АМБУЛАТ-2021'!#REF!</definedName>
    <definedName name="ID_612818" localSheetId="3">'Свод средних по расходам'!#REF!</definedName>
    <definedName name="ID_612818" localSheetId="5">'СКОРАЯ-2019'!#REF!</definedName>
    <definedName name="ID_612818" localSheetId="7">'СКОРАЯ-2021'!#REF!</definedName>
    <definedName name="ID_612819" localSheetId="8">'АМБУЛАТ-2019'!#REF!</definedName>
    <definedName name="ID_612819" localSheetId="10">'АМБУЛАТ-2021'!#REF!</definedName>
    <definedName name="ID_612819" localSheetId="3">'Свод средних по расходам'!#REF!</definedName>
    <definedName name="ID_612819" localSheetId="5">'СКОРАЯ-2019'!#REF!</definedName>
    <definedName name="ID_612819" localSheetId="7">'СКОРАЯ-2021'!#REF!</definedName>
    <definedName name="ID_612820" localSheetId="8">'АМБУЛАТ-2019'!#REF!</definedName>
    <definedName name="ID_612820" localSheetId="10">'АМБУЛАТ-2021'!#REF!</definedName>
    <definedName name="ID_612820" localSheetId="3">'Свод средних по расходам'!#REF!</definedName>
    <definedName name="ID_612820" localSheetId="5">'СКОРАЯ-2019'!#REF!</definedName>
    <definedName name="ID_612820" localSheetId="7">'СКОРАЯ-2021'!#REF!</definedName>
    <definedName name="ID_612821" localSheetId="8">'АМБУЛАТ-2019'!#REF!</definedName>
    <definedName name="ID_612821" localSheetId="10">'АМБУЛАТ-2021'!#REF!</definedName>
    <definedName name="ID_612821" localSheetId="3">'Свод средних по расходам'!#REF!</definedName>
    <definedName name="ID_612821" localSheetId="5">'СКОРАЯ-2019'!#REF!</definedName>
    <definedName name="ID_612821" localSheetId="7">'СКОРАЯ-2021'!#REF!</definedName>
    <definedName name="ID_612822" localSheetId="8">'АМБУЛАТ-2019'!#REF!</definedName>
    <definedName name="ID_612822" localSheetId="10">'АМБУЛАТ-2021'!#REF!</definedName>
    <definedName name="ID_612822" localSheetId="3">'Свод средних по расходам'!#REF!</definedName>
    <definedName name="ID_612822" localSheetId="5">'СКОРАЯ-2019'!#REF!</definedName>
    <definedName name="ID_612822" localSheetId="7">'СКОРАЯ-2021'!#REF!</definedName>
    <definedName name="ID_612823" localSheetId="8">'АМБУЛАТ-2019'!#REF!</definedName>
    <definedName name="ID_612823" localSheetId="10">'АМБУЛАТ-2021'!#REF!</definedName>
    <definedName name="ID_612823" localSheetId="3">'Свод средних по расходам'!#REF!</definedName>
    <definedName name="ID_612823" localSheetId="5">'СКОРАЯ-2019'!#REF!</definedName>
    <definedName name="ID_612823" localSheetId="7">'СКОРАЯ-2021'!#REF!</definedName>
    <definedName name="ID_612824" localSheetId="8">'АМБУЛАТ-2019'!#REF!</definedName>
    <definedName name="ID_612824" localSheetId="10">'АМБУЛАТ-2021'!#REF!</definedName>
    <definedName name="ID_612824" localSheetId="3">'Свод средних по расходам'!#REF!</definedName>
    <definedName name="ID_612824" localSheetId="5">'СКОРАЯ-2019'!#REF!</definedName>
    <definedName name="ID_612824" localSheetId="7">'СКОРАЯ-2021'!#REF!</definedName>
    <definedName name="ID_612825" localSheetId="8">'АМБУЛАТ-2019'!#REF!</definedName>
    <definedName name="ID_612825" localSheetId="10">'АМБУЛАТ-2021'!#REF!</definedName>
    <definedName name="ID_612825" localSheetId="3">'Свод средних по расходам'!#REF!</definedName>
    <definedName name="ID_612825" localSheetId="5">'СКОРАЯ-2019'!#REF!</definedName>
    <definedName name="ID_612825" localSheetId="7">'СКОРАЯ-2021'!#REF!</definedName>
    <definedName name="ID_612826" localSheetId="8">'АМБУЛАТ-2019'!#REF!</definedName>
    <definedName name="ID_612826" localSheetId="10">'АМБУЛАТ-2021'!#REF!</definedName>
    <definedName name="ID_612826" localSheetId="3">'Свод средних по расходам'!#REF!</definedName>
    <definedName name="ID_612826" localSheetId="5">'СКОРАЯ-2019'!#REF!</definedName>
    <definedName name="ID_612826" localSheetId="7">'СКОРАЯ-2021'!#REF!</definedName>
    <definedName name="ID_612827" localSheetId="8">'АМБУЛАТ-2019'!#REF!</definedName>
    <definedName name="ID_612827" localSheetId="10">'АМБУЛАТ-2021'!#REF!</definedName>
    <definedName name="ID_612827" localSheetId="3">'Свод средних по расходам'!#REF!</definedName>
    <definedName name="ID_612827" localSheetId="5">'СКОРАЯ-2019'!#REF!</definedName>
    <definedName name="ID_612827" localSheetId="7">'СКОРАЯ-2021'!#REF!</definedName>
    <definedName name="ID_612828" localSheetId="8">'АМБУЛАТ-2019'!#REF!</definedName>
    <definedName name="ID_612828" localSheetId="10">'АМБУЛАТ-2021'!#REF!</definedName>
    <definedName name="ID_612828" localSheetId="3">'Свод средних по расходам'!#REF!</definedName>
    <definedName name="ID_612828" localSheetId="5">'СКОРАЯ-2019'!#REF!</definedName>
    <definedName name="ID_612828" localSheetId="7">'СКОРАЯ-2021'!#REF!</definedName>
    <definedName name="ID_612829" localSheetId="8">'АМБУЛАТ-2019'!#REF!</definedName>
    <definedName name="ID_612829" localSheetId="10">'АМБУЛАТ-2021'!#REF!</definedName>
    <definedName name="ID_612829" localSheetId="3">'Свод средних по расходам'!#REF!</definedName>
    <definedName name="ID_612829" localSheetId="5">'СКОРАЯ-2019'!#REF!</definedName>
    <definedName name="ID_612829" localSheetId="7">'СКОРАЯ-2021'!#REF!</definedName>
    <definedName name="ID_612830" localSheetId="8">'АМБУЛАТ-2019'!#REF!</definedName>
    <definedName name="ID_612830" localSheetId="10">'АМБУЛАТ-2021'!#REF!</definedName>
    <definedName name="ID_612830" localSheetId="3">'Свод средних по расходам'!#REF!</definedName>
    <definedName name="ID_612830" localSheetId="5">'СКОРАЯ-2019'!#REF!</definedName>
    <definedName name="ID_612830" localSheetId="7">'СКОРАЯ-2021'!#REF!</definedName>
    <definedName name="ID_612831" localSheetId="8">'АМБУЛАТ-2019'!#REF!</definedName>
    <definedName name="ID_612831" localSheetId="10">'АМБУЛАТ-2021'!#REF!</definedName>
    <definedName name="ID_612831" localSheetId="3">'Свод средних по расходам'!#REF!</definedName>
    <definedName name="ID_612831" localSheetId="5">'СКОРАЯ-2019'!#REF!</definedName>
    <definedName name="ID_612831" localSheetId="7">'СКОРАЯ-2021'!#REF!</definedName>
    <definedName name="ID_612832" localSheetId="8">'АМБУЛАТ-2019'!#REF!</definedName>
    <definedName name="ID_612832" localSheetId="10">'АМБУЛАТ-2021'!#REF!</definedName>
    <definedName name="ID_612832" localSheetId="3">'Свод средних по расходам'!#REF!</definedName>
    <definedName name="ID_612832" localSheetId="5">'СКОРАЯ-2019'!#REF!</definedName>
    <definedName name="ID_612832" localSheetId="7">'СКОРАЯ-2021'!#REF!</definedName>
    <definedName name="ID_612833" localSheetId="8">'АМБУЛАТ-2019'!#REF!</definedName>
    <definedName name="ID_612833" localSheetId="10">'АМБУЛАТ-2021'!#REF!</definedName>
    <definedName name="ID_612833" localSheetId="3">'Свод средних по расходам'!#REF!</definedName>
    <definedName name="ID_612833" localSheetId="5">'СКОРАЯ-2019'!#REF!</definedName>
    <definedName name="ID_612833" localSheetId="7">'СКОРАЯ-2021'!#REF!</definedName>
    <definedName name="ID_612834" localSheetId="8">'АМБУЛАТ-2019'!#REF!</definedName>
    <definedName name="ID_612834" localSheetId="10">'АМБУЛАТ-2021'!#REF!</definedName>
    <definedName name="ID_612834" localSheetId="3">'Свод средних по расходам'!#REF!</definedName>
    <definedName name="ID_612834" localSheetId="5">'СКОРАЯ-2019'!#REF!</definedName>
    <definedName name="ID_612834" localSheetId="7">'СКОРАЯ-2021'!#REF!</definedName>
    <definedName name="ID_612835" localSheetId="8">'АМБУЛАТ-2019'!#REF!</definedName>
    <definedName name="ID_612835" localSheetId="10">'АМБУЛАТ-2021'!#REF!</definedName>
    <definedName name="ID_612835" localSheetId="3">'Свод средних по расходам'!#REF!</definedName>
    <definedName name="ID_612835" localSheetId="5">'СКОРАЯ-2019'!#REF!</definedName>
    <definedName name="ID_612835" localSheetId="7">'СКОРАЯ-2021'!#REF!</definedName>
    <definedName name="ID_612836" localSheetId="8">'АМБУЛАТ-2019'!#REF!</definedName>
    <definedName name="ID_612836" localSheetId="10">'АМБУЛАТ-2021'!#REF!</definedName>
    <definedName name="ID_612836" localSheetId="3">'Свод средних по расходам'!#REF!</definedName>
    <definedName name="ID_612836" localSheetId="5">'СКОРАЯ-2019'!#REF!</definedName>
    <definedName name="ID_612836" localSheetId="7">'СКОРАЯ-2021'!#REF!</definedName>
    <definedName name="ID_612837" localSheetId="8">'АМБУЛАТ-2019'!#REF!</definedName>
    <definedName name="ID_612837" localSheetId="10">'АМБУЛАТ-2021'!#REF!</definedName>
    <definedName name="ID_612837" localSheetId="3">'Свод средних по расходам'!#REF!</definedName>
    <definedName name="ID_612837" localSheetId="5">'СКОРАЯ-2019'!#REF!</definedName>
    <definedName name="ID_612837" localSheetId="7">'СКОРАЯ-2021'!#REF!</definedName>
    <definedName name="ID_612838" localSheetId="8">'АМБУЛАТ-2019'!#REF!</definedName>
    <definedName name="ID_612838" localSheetId="10">'АМБУЛАТ-2021'!#REF!</definedName>
    <definedName name="ID_612838" localSheetId="3">'Свод средних по расходам'!#REF!</definedName>
    <definedName name="ID_612838" localSheetId="5">'СКОРАЯ-2019'!#REF!</definedName>
    <definedName name="ID_612838" localSheetId="7">'СКОРАЯ-2021'!#REF!</definedName>
    <definedName name="ID_612839" localSheetId="8">'АМБУЛАТ-2019'!#REF!</definedName>
    <definedName name="ID_612839" localSheetId="10">'АМБУЛАТ-2021'!#REF!</definedName>
    <definedName name="ID_612839" localSheetId="3">'Свод средних по расходам'!#REF!</definedName>
    <definedName name="ID_612839" localSheetId="5">'СКОРАЯ-2019'!#REF!</definedName>
    <definedName name="ID_612839" localSheetId="7">'СКОРАЯ-2021'!#REF!</definedName>
    <definedName name="ID_612840" localSheetId="8">'АМБУЛАТ-2019'!#REF!</definedName>
    <definedName name="ID_612840" localSheetId="10">'АМБУЛАТ-2021'!#REF!</definedName>
    <definedName name="ID_612840" localSheetId="3">'Свод средних по расходам'!#REF!</definedName>
    <definedName name="ID_612840" localSheetId="5">'СКОРАЯ-2019'!#REF!</definedName>
    <definedName name="ID_612840" localSheetId="7">'СКОРАЯ-2021'!#REF!</definedName>
    <definedName name="ID_612841" localSheetId="8">'АМБУЛАТ-2019'!#REF!</definedName>
    <definedName name="ID_612841" localSheetId="10">'АМБУЛАТ-2021'!#REF!</definedName>
    <definedName name="ID_612841" localSheetId="3">'Свод средних по расходам'!#REF!</definedName>
    <definedName name="ID_612841" localSheetId="5">'СКОРАЯ-2019'!#REF!</definedName>
    <definedName name="ID_612841" localSheetId="7">'СКОРАЯ-2021'!#REF!</definedName>
    <definedName name="ID_612842" localSheetId="8">'АМБУЛАТ-2019'!#REF!</definedName>
    <definedName name="ID_612842" localSheetId="10">'АМБУЛАТ-2021'!#REF!</definedName>
    <definedName name="ID_612842" localSheetId="3">'Свод средних по расходам'!#REF!</definedName>
    <definedName name="ID_612842" localSheetId="5">'СКОРАЯ-2019'!#REF!</definedName>
    <definedName name="ID_612842" localSheetId="7">'СКОРАЯ-2021'!#REF!</definedName>
    <definedName name="ID_612843" localSheetId="8">'АМБУЛАТ-2019'!#REF!</definedName>
    <definedName name="ID_612843" localSheetId="10">'АМБУЛАТ-2021'!#REF!</definedName>
    <definedName name="ID_612843" localSheetId="3">'Свод средних по расходам'!#REF!</definedName>
    <definedName name="ID_612843" localSheetId="5">'СКОРАЯ-2019'!#REF!</definedName>
    <definedName name="ID_612843" localSheetId="7">'СКОРАЯ-2021'!#REF!</definedName>
    <definedName name="ID_612844" localSheetId="8">'АМБУЛАТ-2019'!#REF!</definedName>
    <definedName name="ID_612844" localSheetId="10">'АМБУЛАТ-2021'!#REF!</definedName>
    <definedName name="ID_612844" localSheetId="3">'Свод средних по расходам'!#REF!</definedName>
    <definedName name="ID_612844" localSheetId="5">'СКОРАЯ-2019'!#REF!</definedName>
    <definedName name="ID_612844" localSheetId="7">'СКОРАЯ-2021'!#REF!</definedName>
    <definedName name="ID_612845" localSheetId="8">'АМБУЛАТ-2019'!#REF!</definedName>
    <definedName name="ID_612845" localSheetId="10">'АМБУЛАТ-2021'!#REF!</definedName>
    <definedName name="ID_612845" localSheetId="3">'Свод средних по расходам'!#REF!</definedName>
    <definedName name="ID_612845" localSheetId="5">'СКОРАЯ-2019'!#REF!</definedName>
    <definedName name="ID_612845" localSheetId="7">'СКОРАЯ-2021'!#REF!</definedName>
    <definedName name="ID_612846" localSheetId="8">'АМБУЛАТ-2019'!#REF!</definedName>
    <definedName name="ID_612846" localSheetId="10">'АМБУЛАТ-2021'!#REF!</definedName>
    <definedName name="ID_612846" localSheetId="3">'Свод средних по расходам'!#REF!</definedName>
    <definedName name="ID_612846" localSheetId="5">'СКОРАЯ-2019'!#REF!</definedName>
    <definedName name="ID_612846" localSheetId="7">'СКОРАЯ-2021'!#REF!</definedName>
    <definedName name="ID_612847" localSheetId="8">'АМБУЛАТ-2019'!#REF!</definedName>
    <definedName name="ID_612847" localSheetId="10">'АМБУЛАТ-2021'!#REF!</definedName>
    <definedName name="ID_612847" localSheetId="3">'Свод средних по расходам'!#REF!</definedName>
    <definedName name="ID_612847" localSheetId="5">'СКОРАЯ-2019'!#REF!</definedName>
    <definedName name="ID_612847" localSheetId="7">'СКОРАЯ-2021'!#REF!</definedName>
    <definedName name="ID_612848" localSheetId="8">'АМБУЛАТ-2019'!#REF!</definedName>
    <definedName name="ID_612848" localSheetId="10">'АМБУЛАТ-2021'!#REF!</definedName>
    <definedName name="ID_612848" localSheetId="3">'Свод средних по расходам'!#REF!</definedName>
    <definedName name="ID_612848" localSheetId="5">'СКОРАЯ-2019'!#REF!</definedName>
    <definedName name="ID_612848" localSheetId="7">'СКОРАЯ-2021'!#REF!</definedName>
    <definedName name="ID_612849" localSheetId="8">'АМБУЛАТ-2019'!#REF!</definedName>
    <definedName name="ID_612849" localSheetId="10">'АМБУЛАТ-2021'!#REF!</definedName>
    <definedName name="ID_612849" localSheetId="3">'Свод средних по расходам'!#REF!</definedName>
    <definedName name="ID_612849" localSheetId="5">'СКОРАЯ-2019'!#REF!</definedName>
    <definedName name="ID_612849" localSheetId="7">'СКОРАЯ-2021'!#REF!</definedName>
    <definedName name="ID_612850" localSheetId="8">'АМБУЛАТ-2019'!#REF!</definedName>
    <definedName name="ID_612850" localSheetId="10">'АМБУЛАТ-2021'!#REF!</definedName>
    <definedName name="ID_612850" localSheetId="3">'Свод средних по расходам'!#REF!</definedName>
    <definedName name="ID_612850" localSheetId="5">'СКОРАЯ-2019'!#REF!</definedName>
    <definedName name="ID_612850" localSheetId="7">'СКОРАЯ-2021'!#REF!</definedName>
    <definedName name="ID_612851" localSheetId="8">'АМБУЛАТ-2019'!#REF!</definedName>
    <definedName name="ID_612851" localSheetId="10">'АМБУЛАТ-2021'!#REF!</definedName>
    <definedName name="ID_612851" localSheetId="3">'Свод средних по расходам'!#REF!</definedName>
    <definedName name="ID_612851" localSheetId="5">'СКОРАЯ-2019'!#REF!</definedName>
    <definedName name="ID_612851" localSheetId="7">'СКОРАЯ-2021'!#REF!</definedName>
    <definedName name="ID_612852" localSheetId="8">'АМБУЛАТ-2019'!#REF!</definedName>
    <definedName name="ID_612852" localSheetId="10">'АМБУЛАТ-2021'!#REF!</definedName>
    <definedName name="ID_612852" localSheetId="3">'Свод средних по расходам'!#REF!</definedName>
    <definedName name="ID_612852" localSheetId="5">'СКОРАЯ-2019'!#REF!</definedName>
    <definedName name="ID_612852" localSheetId="7">'СКОРАЯ-2021'!#REF!</definedName>
    <definedName name="ID_612853" localSheetId="8">'АМБУЛАТ-2019'!#REF!</definedName>
    <definedName name="ID_612853" localSheetId="10">'АМБУЛАТ-2021'!#REF!</definedName>
    <definedName name="ID_612853" localSheetId="3">'Свод средних по расходам'!#REF!</definedName>
    <definedName name="ID_612853" localSheetId="5">'СКОРАЯ-2019'!#REF!</definedName>
    <definedName name="ID_612853" localSheetId="7">'СКОРАЯ-2021'!#REF!</definedName>
    <definedName name="ID_612854" localSheetId="8">'АМБУЛАТ-2019'!#REF!</definedName>
    <definedName name="ID_612854" localSheetId="10">'АМБУЛАТ-2021'!#REF!</definedName>
    <definedName name="ID_612854" localSheetId="3">'Свод средних по расходам'!#REF!</definedName>
    <definedName name="ID_612854" localSheetId="5">'СКОРАЯ-2019'!#REF!</definedName>
    <definedName name="ID_612854" localSheetId="7">'СКОРАЯ-2021'!#REF!</definedName>
    <definedName name="ID_612855" localSheetId="8">'АМБУЛАТ-2019'!#REF!</definedName>
    <definedName name="ID_612855" localSheetId="10">'АМБУЛАТ-2021'!#REF!</definedName>
    <definedName name="ID_612855" localSheetId="3">'Свод средних по расходам'!#REF!</definedName>
    <definedName name="ID_612855" localSheetId="5">'СКОРАЯ-2019'!#REF!</definedName>
    <definedName name="ID_612855" localSheetId="7">'СКОРАЯ-2021'!#REF!</definedName>
    <definedName name="ID_612856" localSheetId="8">'АМБУЛАТ-2019'!#REF!</definedName>
    <definedName name="ID_612856" localSheetId="10">'АМБУЛАТ-2021'!#REF!</definedName>
    <definedName name="ID_612856" localSheetId="3">'Свод средних по расходам'!#REF!</definedName>
    <definedName name="ID_612856" localSheetId="5">'СКОРАЯ-2019'!#REF!</definedName>
    <definedName name="ID_612856" localSheetId="7">'СКОРАЯ-2021'!#REF!</definedName>
    <definedName name="ID_612857" localSheetId="8">'АМБУЛАТ-2019'!#REF!</definedName>
    <definedName name="ID_612857" localSheetId="10">'АМБУЛАТ-2021'!#REF!</definedName>
    <definedName name="ID_612857" localSheetId="3">'Свод средних по расходам'!#REF!</definedName>
    <definedName name="ID_612857" localSheetId="5">'СКОРАЯ-2019'!#REF!</definedName>
    <definedName name="ID_612857" localSheetId="7">'СКОРАЯ-2021'!#REF!</definedName>
    <definedName name="ID_612858" localSheetId="8">'АМБУЛАТ-2019'!#REF!</definedName>
    <definedName name="ID_612858" localSheetId="10">'АМБУЛАТ-2021'!#REF!</definedName>
    <definedName name="ID_612858" localSheetId="3">'Свод средних по расходам'!#REF!</definedName>
    <definedName name="ID_612858" localSheetId="5">'СКОРАЯ-2019'!#REF!</definedName>
    <definedName name="ID_612858" localSheetId="7">'СКОРАЯ-2021'!#REF!</definedName>
    <definedName name="ID_612859" localSheetId="8">'АМБУЛАТ-2019'!#REF!</definedName>
    <definedName name="ID_612859" localSheetId="10">'АМБУЛАТ-2021'!#REF!</definedName>
    <definedName name="ID_612859" localSheetId="3">'Свод средних по расходам'!#REF!</definedName>
    <definedName name="ID_612859" localSheetId="5">'СКОРАЯ-2019'!#REF!</definedName>
    <definedName name="ID_612859" localSheetId="7">'СКОРАЯ-2021'!#REF!</definedName>
    <definedName name="ID_612860" localSheetId="8">'АМБУЛАТ-2019'!#REF!</definedName>
    <definedName name="ID_612860" localSheetId="10">'АМБУЛАТ-2021'!#REF!</definedName>
    <definedName name="ID_612860" localSheetId="3">'Свод средних по расходам'!#REF!</definedName>
    <definedName name="ID_612860" localSheetId="5">'СКОРАЯ-2019'!#REF!</definedName>
    <definedName name="ID_612860" localSheetId="7">'СКОРАЯ-2021'!#REF!</definedName>
    <definedName name="ID_612861" localSheetId="8">'АМБУЛАТ-2019'!#REF!</definedName>
    <definedName name="ID_612861" localSheetId="10">'АМБУЛАТ-2021'!#REF!</definedName>
    <definedName name="ID_612861" localSheetId="3">'Свод средних по расходам'!#REF!</definedName>
    <definedName name="ID_612861" localSheetId="5">'СКОРАЯ-2019'!#REF!</definedName>
    <definedName name="ID_612861" localSheetId="7">'СКОРАЯ-2021'!#REF!</definedName>
    <definedName name="ID_612862" localSheetId="8">'АМБУЛАТ-2019'!#REF!</definedName>
    <definedName name="ID_612862" localSheetId="10">'АМБУЛАТ-2021'!#REF!</definedName>
    <definedName name="ID_612862" localSheetId="3">'Свод средних по расходам'!#REF!</definedName>
    <definedName name="ID_612862" localSheetId="5">'СКОРАЯ-2019'!#REF!</definedName>
    <definedName name="ID_612862" localSheetId="7">'СКОРАЯ-2021'!#REF!</definedName>
    <definedName name="ID_612863" localSheetId="8">'АМБУЛАТ-2019'!#REF!</definedName>
    <definedName name="ID_612863" localSheetId="10">'АМБУЛАТ-2021'!#REF!</definedName>
    <definedName name="ID_612863" localSheetId="3">'Свод средних по расходам'!#REF!</definedName>
    <definedName name="ID_612863" localSheetId="5">'СКОРАЯ-2019'!#REF!</definedName>
    <definedName name="ID_612863" localSheetId="7">'СКОРАЯ-2021'!#REF!</definedName>
    <definedName name="ID_612864" localSheetId="8">'АМБУЛАТ-2019'!#REF!</definedName>
    <definedName name="ID_612864" localSheetId="10">'АМБУЛАТ-2021'!#REF!</definedName>
    <definedName name="ID_612864" localSheetId="3">'Свод средних по расходам'!#REF!</definedName>
    <definedName name="ID_612864" localSheetId="5">'СКОРАЯ-2019'!#REF!</definedName>
    <definedName name="ID_612864" localSheetId="7">'СКОРАЯ-2021'!#REF!</definedName>
    <definedName name="ID_612865" localSheetId="8">'АМБУЛАТ-2019'!#REF!</definedName>
    <definedName name="ID_612865" localSheetId="10">'АМБУЛАТ-2021'!#REF!</definedName>
    <definedName name="ID_612865" localSheetId="3">'Свод средних по расходам'!#REF!</definedName>
    <definedName name="ID_612865" localSheetId="5">'СКОРАЯ-2019'!#REF!</definedName>
    <definedName name="ID_612865" localSheetId="7">'СКОРАЯ-2021'!#REF!</definedName>
    <definedName name="ID_612866" localSheetId="8">'АМБУЛАТ-2019'!#REF!</definedName>
    <definedName name="ID_612866" localSheetId="10">'АМБУЛАТ-2021'!#REF!</definedName>
    <definedName name="ID_612866" localSheetId="3">'Свод средних по расходам'!#REF!</definedName>
    <definedName name="ID_612866" localSheetId="5">'СКОРАЯ-2019'!#REF!</definedName>
    <definedName name="ID_612866" localSheetId="7">'СКОРАЯ-2021'!#REF!</definedName>
    <definedName name="ID_612867" localSheetId="8">'АМБУЛАТ-2019'!#REF!</definedName>
    <definedName name="ID_612867" localSheetId="10">'АМБУЛАТ-2021'!#REF!</definedName>
    <definedName name="ID_612867" localSheetId="3">'Свод средних по расходам'!#REF!</definedName>
    <definedName name="ID_612867" localSheetId="5">'СКОРАЯ-2019'!#REF!</definedName>
    <definedName name="ID_612867" localSheetId="7">'СКОРАЯ-2021'!#REF!</definedName>
    <definedName name="ID_612868" localSheetId="8">'АМБУЛАТ-2019'!#REF!</definedName>
    <definedName name="ID_612868" localSheetId="10">'АМБУЛАТ-2021'!#REF!</definedName>
    <definedName name="ID_612868" localSheetId="3">'Свод средних по расходам'!#REF!</definedName>
    <definedName name="ID_612868" localSheetId="5">'СКОРАЯ-2019'!#REF!</definedName>
    <definedName name="ID_612868" localSheetId="7">'СКОРАЯ-2021'!#REF!</definedName>
    <definedName name="ID_612869" localSheetId="8">'АМБУЛАТ-2019'!#REF!</definedName>
    <definedName name="ID_612869" localSheetId="10">'АМБУЛАТ-2021'!#REF!</definedName>
    <definedName name="ID_612869" localSheetId="3">'Свод средних по расходам'!#REF!</definedName>
    <definedName name="ID_612869" localSheetId="5">'СКОРАЯ-2019'!#REF!</definedName>
    <definedName name="ID_612869" localSheetId="7">'СКОРАЯ-2021'!#REF!</definedName>
    <definedName name="ID_612870" localSheetId="8">'АМБУЛАТ-2019'!#REF!</definedName>
    <definedName name="ID_612870" localSheetId="10">'АМБУЛАТ-2021'!#REF!</definedName>
    <definedName name="ID_612870" localSheetId="3">'Свод средних по расходам'!#REF!</definedName>
    <definedName name="ID_612870" localSheetId="5">'СКОРАЯ-2019'!#REF!</definedName>
    <definedName name="ID_612870" localSheetId="7">'СКОРАЯ-2021'!#REF!</definedName>
    <definedName name="ID_612871" localSheetId="8">'АМБУЛАТ-2019'!#REF!</definedName>
    <definedName name="ID_612871" localSheetId="10">'АМБУЛАТ-2021'!#REF!</definedName>
    <definedName name="ID_612871" localSheetId="3">'Свод средних по расходам'!#REF!</definedName>
    <definedName name="ID_612871" localSheetId="5">'СКОРАЯ-2019'!#REF!</definedName>
    <definedName name="ID_612871" localSheetId="7">'СКОРАЯ-2021'!#REF!</definedName>
    <definedName name="ID_612872" localSheetId="8">'АМБУЛАТ-2019'!#REF!</definedName>
    <definedName name="ID_612872" localSheetId="10">'АМБУЛАТ-2021'!#REF!</definedName>
    <definedName name="ID_612872" localSheetId="3">'Свод средних по расходам'!#REF!</definedName>
    <definedName name="ID_612872" localSheetId="5">'СКОРАЯ-2019'!#REF!</definedName>
    <definedName name="ID_612872" localSheetId="7">'СКОРАЯ-2021'!#REF!</definedName>
    <definedName name="ID_612873" localSheetId="8">'АМБУЛАТ-2019'!#REF!</definedName>
    <definedName name="ID_612873" localSheetId="10">'АМБУЛАТ-2021'!#REF!</definedName>
    <definedName name="ID_612873" localSheetId="3">'Свод средних по расходам'!#REF!</definedName>
    <definedName name="ID_612873" localSheetId="5">'СКОРАЯ-2019'!#REF!</definedName>
    <definedName name="ID_612873" localSheetId="7">'СКОРАЯ-2021'!#REF!</definedName>
    <definedName name="ID_612874" localSheetId="8">'АМБУЛАТ-2019'!#REF!</definedName>
    <definedName name="ID_612874" localSheetId="10">'АМБУЛАТ-2021'!#REF!</definedName>
    <definedName name="ID_612874" localSheetId="3">'Свод средних по расходам'!#REF!</definedName>
    <definedName name="ID_612874" localSheetId="5">'СКОРАЯ-2019'!#REF!</definedName>
    <definedName name="ID_612874" localSheetId="7">'СКОРАЯ-2021'!#REF!</definedName>
    <definedName name="ID_612875" localSheetId="8">'АМБУЛАТ-2019'!#REF!</definedName>
    <definedName name="ID_612875" localSheetId="10">'АМБУЛАТ-2021'!#REF!</definedName>
    <definedName name="ID_612875" localSheetId="3">'Свод средних по расходам'!#REF!</definedName>
    <definedName name="ID_612875" localSheetId="5">'СКОРАЯ-2019'!#REF!</definedName>
    <definedName name="ID_612875" localSheetId="7">'СКОРАЯ-2021'!#REF!</definedName>
    <definedName name="ID_612876" localSheetId="8">'АМБУЛАТ-2019'!#REF!</definedName>
    <definedName name="ID_612876" localSheetId="10">'АМБУЛАТ-2021'!#REF!</definedName>
    <definedName name="ID_612876" localSheetId="3">'Свод средних по расходам'!#REF!</definedName>
    <definedName name="ID_612876" localSheetId="5">'СКОРАЯ-2019'!#REF!</definedName>
    <definedName name="ID_612876" localSheetId="7">'СКОРАЯ-2021'!#REF!</definedName>
    <definedName name="ID_612877" localSheetId="8">'АМБУЛАТ-2019'!#REF!</definedName>
    <definedName name="ID_612877" localSheetId="10">'АМБУЛАТ-2021'!#REF!</definedName>
    <definedName name="ID_612877" localSheetId="3">'Свод средних по расходам'!#REF!</definedName>
    <definedName name="ID_612877" localSheetId="5">'СКОРАЯ-2019'!#REF!</definedName>
    <definedName name="ID_612877" localSheetId="7">'СКОРАЯ-2021'!#REF!</definedName>
    <definedName name="ID_612878" localSheetId="8">'АМБУЛАТ-2019'!#REF!</definedName>
    <definedName name="ID_612878" localSheetId="10">'АМБУЛАТ-2021'!#REF!</definedName>
    <definedName name="ID_612878" localSheetId="3">'Свод средних по расходам'!#REF!</definedName>
    <definedName name="ID_612878" localSheetId="5">'СКОРАЯ-2019'!#REF!</definedName>
    <definedName name="ID_612878" localSheetId="7">'СКОРАЯ-2021'!#REF!</definedName>
    <definedName name="ID_612879" localSheetId="8">'АМБУЛАТ-2019'!#REF!</definedName>
    <definedName name="ID_612879" localSheetId="10">'АМБУЛАТ-2021'!#REF!</definedName>
    <definedName name="ID_612879" localSheetId="3">'Свод средних по расходам'!#REF!</definedName>
    <definedName name="ID_612879" localSheetId="5">'СКОРАЯ-2019'!#REF!</definedName>
    <definedName name="ID_612879" localSheetId="7">'СКОРАЯ-2021'!#REF!</definedName>
    <definedName name="ID_612880" localSheetId="8">'АМБУЛАТ-2019'!#REF!</definedName>
    <definedName name="ID_612880" localSheetId="10">'АМБУЛАТ-2021'!#REF!</definedName>
    <definedName name="ID_612880" localSheetId="3">'Свод средних по расходам'!#REF!</definedName>
    <definedName name="ID_612880" localSheetId="5">'СКОРАЯ-2019'!#REF!</definedName>
    <definedName name="ID_612880" localSheetId="7">'СКОРАЯ-2021'!#REF!</definedName>
    <definedName name="ID_612881" localSheetId="8">'АМБУЛАТ-2019'!#REF!</definedName>
    <definedName name="ID_612881" localSheetId="10">'АМБУЛАТ-2021'!#REF!</definedName>
    <definedName name="ID_612881" localSheetId="3">'Свод средних по расходам'!#REF!</definedName>
    <definedName name="ID_612881" localSheetId="5">'СКОРАЯ-2019'!#REF!</definedName>
    <definedName name="ID_612881" localSheetId="7">'СКОРАЯ-2021'!#REF!</definedName>
    <definedName name="ID_612882" localSheetId="8">'АМБУЛАТ-2019'!#REF!</definedName>
    <definedName name="ID_612882" localSheetId="10">'АМБУЛАТ-2021'!#REF!</definedName>
    <definedName name="ID_612882" localSheetId="3">'Свод средних по расходам'!#REF!</definedName>
    <definedName name="ID_612882" localSheetId="5">'СКОРАЯ-2019'!#REF!</definedName>
    <definedName name="ID_612882" localSheetId="7">'СКОРАЯ-2021'!#REF!</definedName>
    <definedName name="ID_612883" localSheetId="8">'АМБУЛАТ-2019'!#REF!</definedName>
    <definedName name="ID_612883" localSheetId="10">'АМБУЛАТ-2021'!#REF!</definedName>
    <definedName name="ID_612883" localSheetId="3">'Свод средних по расходам'!#REF!</definedName>
    <definedName name="ID_612883" localSheetId="5">'СКОРАЯ-2019'!#REF!</definedName>
    <definedName name="ID_612883" localSheetId="7">'СКОРАЯ-2021'!#REF!</definedName>
    <definedName name="ID_612884" localSheetId="8">'АМБУЛАТ-2019'!#REF!</definedName>
    <definedName name="ID_612884" localSheetId="10">'АМБУЛАТ-2021'!#REF!</definedName>
    <definedName name="ID_612884" localSheetId="3">'Свод средних по расходам'!#REF!</definedName>
    <definedName name="ID_612884" localSheetId="5">'СКОРАЯ-2019'!#REF!</definedName>
    <definedName name="ID_612884" localSheetId="7">'СКОРАЯ-2021'!#REF!</definedName>
    <definedName name="ID_612885" localSheetId="8">'АМБУЛАТ-2019'!#REF!</definedName>
    <definedName name="ID_612885" localSheetId="10">'АМБУЛАТ-2021'!#REF!</definedName>
    <definedName name="ID_612885" localSheetId="3">'Свод средних по расходам'!#REF!</definedName>
    <definedName name="ID_612885" localSheetId="5">'СКОРАЯ-2019'!#REF!</definedName>
    <definedName name="ID_612885" localSheetId="7">'СКОРАЯ-2021'!#REF!</definedName>
    <definedName name="ID_612886" localSheetId="8">'АМБУЛАТ-2019'!#REF!</definedName>
    <definedName name="ID_612886" localSheetId="10">'АМБУЛАТ-2021'!#REF!</definedName>
    <definedName name="ID_612886" localSheetId="3">'Свод средних по расходам'!#REF!</definedName>
    <definedName name="ID_612886" localSheetId="5">'СКОРАЯ-2019'!#REF!</definedName>
    <definedName name="ID_612886" localSheetId="7">'СКОРАЯ-2021'!#REF!</definedName>
    <definedName name="ID_612887" localSheetId="8">'АМБУЛАТ-2019'!#REF!</definedName>
    <definedName name="ID_612887" localSheetId="10">'АМБУЛАТ-2021'!#REF!</definedName>
    <definedName name="ID_612887" localSheetId="3">'Свод средних по расходам'!#REF!</definedName>
    <definedName name="ID_612887" localSheetId="5">'СКОРАЯ-2019'!#REF!</definedName>
    <definedName name="ID_612887" localSheetId="7">'СКОРАЯ-2021'!#REF!</definedName>
    <definedName name="ID_612888" localSheetId="8">'АМБУЛАТ-2019'!#REF!</definedName>
    <definedName name="ID_612888" localSheetId="10">'АМБУЛАТ-2021'!#REF!</definedName>
    <definedName name="ID_612888" localSheetId="3">'Свод средних по расходам'!#REF!</definedName>
    <definedName name="ID_612888" localSheetId="5">'СКОРАЯ-2019'!#REF!</definedName>
    <definedName name="ID_612888" localSheetId="7">'СКОРАЯ-2021'!#REF!</definedName>
    <definedName name="ID_612889" localSheetId="8">'АМБУЛАТ-2019'!#REF!</definedName>
    <definedName name="ID_612889" localSheetId="10">'АМБУЛАТ-2021'!#REF!</definedName>
    <definedName name="ID_612889" localSheetId="3">'Свод средних по расходам'!#REF!</definedName>
    <definedName name="ID_612889" localSheetId="5">'СКОРАЯ-2019'!#REF!</definedName>
    <definedName name="ID_612889" localSheetId="7">'СКОРАЯ-2021'!#REF!</definedName>
    <definedName name="ID_612890" localSheetId="8">'АМБУЛАТ-2019'!#REF!</definedName>
    <definedName name="ID_612890" localSheetId="10">'АМБУЛАТ-2021'!#REF!</definedName>
    <definedName name="ID_612890" localSheetId="3">'Свод средних по расходам'!#REF!</definedName>
    <definedName name="ID_612890" localSheetId="5">'СКОРАЯ-2019'!#REF!</definedName>
    <definedName name="ID_612890" localSheetId="7">'СКОРАЯ-2021'!#REF!</definedName>
    <definedName name="ID_612891" localSheetId="8">'АМБУЛАТ-2019'!#REF!</definedName>
    <definedName name="ID_612891" localSheetId="10">'АМБУЛАТ-2021'!#REF!</definedName>
    <definedName name="ID_612891" localSheetId="3">'Свод средних по расходам'!#REF!</definedName>
    <definedName name="ID_612891" localSheetId="5">'СКОРАЯ-2019'!#REF!</definedName>
    <definedName name="ID_612891" localSheetId="7">'СКОРАЯ-2021'!#REF!</definedName>
    <definedName name="ID_612892" localSheetId="8">'АМБУЛАТ-2019'!#REF!</definedName>
    <definedName name="ID_612892" localSheetId="10">'АМБУЛАТ-2021'!#REF!</definedName>
    <definedName name="ID_612892" localSheetId="3">'Свод средних по расходам'!#REF!</definedName>
    <definedName name="ID_612892" localSheetId="5">'СКОРАЯ-2019'!#REF!</definedName>
    <definedName name="ID_612892" localSheetId="7">'СКОРАЯ-2021'!#REF!</definedName>
    <definedName name="ID_612893" localSheetId="8">'АМБУЛАТ-2019'!#REF!</definedName>
    <definedName name="ID_612893" localSheetId="10">'АМБУЛАТ-2021'!#REF!</definedName>
    <definedName name="ID_612893" localSheetId="3">'Свод средних по расходам'!#REF!</definedName>
    <definedName name="ID_612893" localSheetId="5">'СКОРАЯ-2019'!#REF!</definedName>
    <definedName name="ID_612893" localSheetId="7">'СКОРАЯ-2021'!#REF!</definedName>
    <definedName name="ID_612894" localSheetId="8">'АМБУЛАТ-2019'!#REF!</definedName>
    <definedName name="ID_612894" localSheetId="10">'АМБУЛАТ-2021'!#REF!</definedName>
    <definedName name="ID_612894" localSheetId="3">'Свод средних по расходам'!#REF!</definedName>
    <definedName name="ID_612894" localSheetId="5">'СКОРАЯ-2019'!#REF!</definedName>
    <definedName name="ID_612894" localSheetId="7">'СКОРАЯ-2021'!#REF!</definedName>
    <definedName name="ID_612895" localSheetId="8">'АМБУЛАТ-2019'!#REF!</definedName>
    <definedName name="ID_612895" localSheetId="10">'АМБУЛАТ-2021'!#REF!</definedName>
    <definedName name="ID_612895" localSheetId="3">'Свод средних по расходам'!#REF!</definedName>
    <definedName name="ID_612895" localSheetId="5">'СКОРАЯ-2019'!#REF!</definedName>
    <definedName name="ID_612895" localSheetId="7">'СКОРАЯ-2021'!#REF!</definedName>
    <definedName name="ID_612896" localSheetId="8">'АМБУЛАТ-2019'!#REF!</definedName>
    <definedName name="ID_612896" localSheetId="10">'АМБУЛАТ-2021'!#REF!</definedName>
    <definedName name="ID_612896" localSheetId="3">'Свод средних по расходам'!#REF!</definedName>
    <definedName name="ID_612896" localSheetId="5">'СКОРАЯ-2019'!#REF!</definedName>
    <definedName name="ID_612896" localSheetId="7">'СКОРАЯ-2021'!#REF!</definedName>
    <definedName name="ID_612897" localSheetId="8">'АМБУЛАТ-2019'!#REF!</definedName>
    <definedName name="ID_612897" localSheetId="10">'АМБУЛАТ-2021'!#REF!</definedName>
    <definedName name="ID_612897" localSheetId="3">'Свод средних по расходам'!#REF!</definedName>
    <definedName name="ID_612897" localSheetId="5">'СКОРАЯ-2019'!#REF!</definedName>
    <definedName name="ID_612897" localSheetId="7">'СКОРАЯ-2021'!#REF!</definedName>
    <definedName name="ID_612898" localSheetId="8">'АМБУЛАТ-2019'!#REF!</definedName>
    <definedName name="ID_612898" localSheetId="10">'АМБУЛАТ-2021'!#REF!</definedName>
    <definedName name="ID_612898" localSheetId="3">'Свод средних по расходам'!#REF!</definedName>
    <definedName name="ID_612898" localSheetId="5">'СКОРАЯ-2019'!#REF!</definedName>
    <definedName name="ID_612898" localSheetId="7">'СКОРАЯ-2021'!#REF!</definedName>
    <definedName name="ID_612899" localSheetId="8">'АМБУЛАТ-2019'!#REF!</definedName>
    <definedName name="ID_612899" localSheetId="10">'АМБУЛАТ-2021'!#REF!</definedName>
    <definedName name="ID_612899" localSheetId="3">'Свод средних по расходам'!#REF!</definedName>
    <definedName name="ID_612899" localSheetId="5">'СКОРАЯ-2019'!#REF!</definedName>
    <definedName name="ID_612899" localSheetId="7">'СКОРАЯ-2021'!#REF!</definedName>
    <definedName name="ID_612900" localSheetId="8">'АМБУЛАТ-2019'!#REF!</definedName>
    <definedName name="ID_612900" localSheetId="10">'АМБУЛАТ-2021'!#REF!</definedName>
    <definedName name="ID_612900" localSheetId="3">'Свод средних по расходам'!#REF!</definedName>
    <definedName name="ID_612900" localSheetId="5">'СКОРАЯ-2019'!#REF!</definedName>
    <definedName name="ID_612900" localSheetId="7">'СКОРАЯ-2021'!#REF!</definedName>
    <definedName name="ID_612901" localSheetId="8">'АМБУЛАТ-2019'!#REF!</definedName>
    <definedName name="ID_612901" localSheetId="10">'АМБУЛАТ-2021'!#REF!</definedName>
    <definedName name="ID_612901" localSheetId="3">'Свод средних по расходам'!#REF!</definedName>
    <definedName name="ID_612901" localSheetId="5">'СКОРАЯ-2019'!#REF!</definedName>
    <definedName name="ID_612901" localSheetId="7">'СКОРАЯ-2021'!#REF!</definedName>
    <definedName name="ID_612902" localSheetId="8">'АМБУЛАТ-2019'!#REF!</definedName>
    <definedName name="ID_612902" localSheetId="10">'АМБУЛАТ-2021'!#REF!</definedName>
    <definedName name="ID_612902" localSheetId="3">'Свод средних по расходам'!#REF!</definedName>
    <definedName name="ID_612902" localSheetId="5">'СКОРАЯ-2019'!#REF!</definedName>
    <definedName name="ID_612902" localSheetId="7">'СКОРАЯ-2021'!#REF!</definedName>
    <definedName name="ID_612903" localSheetId="8">'АМБУЛАТ-2019'!#REF!</definedName>
    <definedName name="ID_612903" localSheetId="10">'АМБУЛАТ-2021'!#REF!</definedName>
    <definedName name="ID_612903" localSheetId="3">'Свод средних по расходам'!#REF!</definedName>
    <definedName name="ID_612903" localSheetId="5">'СКОРАЯ-2019'!#REF!</definedName>
    <definedName name="ID_612903" localSheetId="7">'СКОРАЯ-2021'!#REF!</definedName>
    <definedName name="ID_612904" localSheetId="8">'АМБУЛАТ-2019'!#REF!</definedName>
    <definedName name="ID_612904" localSheetId="10">'АМБУЛАТ-2021'!#REF!</definedName>
    <definedName name="ID_612904" localSheetId="3">'Свод средних по расходам'!#REF!</definedName>
    <definedName name="ID_612904" localSheetId="5">'СКОРАЯ-2019'!#REF!</definedName>
    <definedName name="ID_612904" localSheetId="7">'СКОРАЯ-2021'!#REF!</definedName>
    <definedName name="ID_612905" localSheetId="8">'АМБУЛАТ-2019'!#REF!</definedName>
    <definedName name="ID_612905" localSheetId="10">'АМБУЛАТ-2021'!#REF!</definedName>
    <definedName name="ID_612905" localSheetId="3">'Свод средних по расходам'!#REF!</definedName>
    <definedName name="ID_612905" localSheetId="5">'СКОРАЯ-2019'!#REF!</definedName>
    <definedName name="ID_612905" localSheetId="7">'СКОРАЯ-2021'!#REF!</definedName>
    <definedName name="ID_612906" localSheetId="8">'АМБУЛАТ-2019'!#REF!</definedName>
    <definedName name="ID_612906" localSheetId="10">'АМБУЛАТ-2021'!#REF!</definedName>
    <definedName name="ID_612906" localSheetId="3">'Свод средних по расходам'!#REF!</definedName>
    <definedName name="ID_612906" localSheetId="5">'СКОРАЯ-2019'!#REF!</definedName>
    <definedName name="ID_612906" localSheetId="7">'СКОРАЯ-2021'!#REF!</definedName>
    <definedName name="ID_612907" localSheetId="8">'АМБУЛАТ-2019'!#REF!</definedName>
    <definedName name="ID_612907" localSheetId="10">'АМБУЛАТ-2021'!#REF!</definedName>
    <definedName name="ID_612907" localSheetId="3">'Свод средних по расходам'!#REF!</definedName>
    <definedName name="ID_612907" localSheetId="5">'СКОРАЯ-2019'!#REF!</definedName>
    <definedName name="ID_612907" localSheetId="7">'СКОРАЯ-2021'!#REF!</definedName>
    <definedName name="ID_612908" localSheetId="8">'АМБУЛАТ-2019'!#REF!</definedName>
    <definedName name="ID_612908" localSheetId="10">'АМБУЛАТ-2021'!#REF!</definedName>
    <definedName name="ID_612908" localSheetId="3">'Свод средних по расходам'!#REF!</definedName>
    <definedName name="ID_612908" localSheetId="5">'СКОРАЯ-2019'!#REF!</definedName>
    <definedName name="ID_612908" localSheetId="7">'СКОРАЯ-2021'!#REF!</definedName>
    <definedName name="ID_612909" localSheetId="8">'АМБУЛАТ-2019'!#REF!</definedName>
    <definedName name="ID_612909" localSheetId="10">'АМБУЛАТ-2021'!#REF!</definedName>
    <definedName name="ID_612909" localSheetId="3">'Свод средних по расходам'!#REF!</definedName>
    <definedName name="ID_612909" localSheetId="5">'СКОРАЯ-2019'!#REF!</definedName>
    <definedName name="ID_612909" localSheetId="7">'СКОРАЯ-2021'!#REF!</definedName>
    <definedName name="ID_612910" localSheetId="8">'АМБУЛАТ-2019'!#REF!</definedName>
    <definedName name="ID_612910" localSheetId="10">'АМБУЛАТ-2021'!#REF!</definedName>
    <definedName name="ID_612910" localSheetId="3">'Свод средних по расходам'!#REF!</definedName>
    <definedName name="ID_612910" localSheetId="5">'СКОРАЯ-2019'!#REF!</definedName>
    <definedName name="ID_612910" localSheetId="7">'СКОРАЯ-2021'!#REF!</definedName>
    <definedName name="ID_612911" localSheetId="8">'АМБУЛАТ-2019'!#REF!</definedName>
    <definedName name="ID_612911" localSheetId="10">'АМБУЛАТ-2021'!#REF!</definedName>
    <definedName name="ID_612911" localSheetId="3">'Свод средних по расходам'!#REF!</definedName>
    <definedName name="ID_612911" localSheetId="5">'СКОРАЯ-2019'!#REF!</definedName>
    <definedName name="ID_612911" localSheetId="7">'СКОРАЯ-2021'!#REF!</definedName>
    <definedName name="ID_612912" localSheetId="8">'АМБУЛАТ-2019'!#REF!</definedName>
    <definedName name="ID_612912" localSheetId="10">'АМБУЛАТ-2021'!#REF!</definedName>
    <definedName name="ID_612912" localSheetId="3">'Свод средних по расходам'!#REF!</definedName>
    <definedName name="ID_612912" localSheetId="5">'СКОРАЯ-2019'!#REF!</definedName>
    <definedName name="ID_612912" localSheetId="7">'СКОРАЯ-2021'!#REF!</definedName>
    <definedName name="ID_612913" localSheetId="8">'АМБУЛАТ-2019'!#REF!</definedName>
    <definedName name="ID_612913" localSheetId="10">'АМБУЛАТ-2021'!#REF!</definedName>
    <definedName name="ID_612913" localSheetId="3">'Свод средних по расходам'!#REF!</definedName>
    <definedName name="ID_612913" localSheetId="5">'СКОРАЯ-2019'!#REF!</definedName>
    <definedName name="ID_612913" localSheetId="7">'СКОРАЯ-2021'!#REF!</definedName>
    <definedName name="ID_612914" localSheetId="8">'АМБУЛАТ-2019'!#REF!</definedName>
    <definedName name="ID_612914" localSheetId="10">'АМБУЛАТ-2021'!#REF!</definedName>
    <definedName name="ID_612914" localSheetId="3">'Свод средних по расходам'!#REF!</definedName>
    <definedName name="ID_612914" localSheetId="5">'СКОРАЯ-2019'!#REF!</definedName>
    <definedName name="ID_612914" localSheetId="7">'СКОРАЯ-2021'!#REF!</definedName>
    <definedName name="ID_612915" localSheetId="8">'АМБУЛАТ-2019'!#REF!</definedName>
    <definedName name="ID_612915" localSheetId="10">'АМБУЛАТ-2021'!#REF!</definedName>
    <definedName name="ID_612915" localSheetId="3">'Свод средних по расходам'!#REF!</definedName>
    <definedName name="ID_612915" localSheetId="5">'СКОРАЯ-2019'!#REF!</definedName>
    <definedName name="ID_612915" localSheetId="7">'СКОРАЯ-2021'!#REF!</definedName>
    <definedName name="ID_612916" localSheetId="8">'АМБУЛАТ-2019'!#REF!</definedName>
    <definedName name="ID_612916" localSheetId="10">'АМБУЛАТ-2021'!#REF!</definedName>
    <definedName name="ID_612916" localSheetId="3">'Свод средних по расходам'!#REF!</definedName>
    <definedName name="ID_612916" localSheetId="5">'СКОРАЯ-2019'!#REF!</definedName>
    <definedName name="ID_612916" localSheetId="7">'СКОРАЯ-2021'!#REF!</definedName>
    <definedName name="ID_612917" localSheetId="8">'АМБУЛАТ-2019'!#REF!</definedName>
    <definedName name="ID_612917" localSheetId="10">'АМБУЛАТ-2021'!#REF!</definedName>
    <definedName name="ID_612917" localSheetId="3">'Свод средних по расходам'!#REF!</definedName>
    <definedName name="ID_612917" localSheetId="5">'СКОРАЯ-2019'!#REF!</definedName>
    <definedName name="ID_612917" localSheetId="7">'СКОРАЯ-2021'!#REF!</definedName>
    <definedName name="ID_612918" localSheetId="8">'АМБУЛАТ-2019'!#REF!</definedName>
    <definedName name="ID_612918" localSheetId="10">'АМБУЛАТ-2021'!#REF!</definedName>
    <definedName name="ID_612918" localSheetId="3">'Свод средних по расходам'!#REF!</definedName>
    <definedName name="ID_612918" localSheetId="5">'СКОРАЯ-2019'!#REF!</definedName>
    <definedName name="ID_612918" localSheetId="7">'СКОРАЯ-2021'!#REF!</definedName>
    <definedName name="ID_612919" localSheetId="8">'АМБУЛАТ-2019'!#REF!</definedName>
    <definedName name="ID_612919" localSheetId="10">'АМБУЛАТ-2021'!#REF!</definedName>
    <definedName name="ID_612919" localSheetId="3">'Свод средних по расходам'!#REF!</definedName>
    <definedName name="ID_612919" localSheetId="5">'СКОРАЯ-2019'!#REF!</definedName>
    <definedName name="ID_612919" localSheetId="7">'СКОРАЯ-2021'!#REF!</definedName>
    <definedName name="ID_612920" localSheetId="8">'АМБУЛАТ-2019'!#REF!</definedName>
    <definedName name="ID_612920" localSheetId="10">'АМБУЛАТ-2021'!#REF!</definedName>
    <definedName name="ID_612920" localSheetId="3">'Свод средних по расходам'!#REF!</definedName>
    <definedName name="ID_612920" localSheetId="5">'СКОРАЯ-2019'!#REF!</definedName>
    <definedName name="ID_612920" localSheetId="7">'СКОРАЯ-2021'!#REF!</definedName>
    <definedName name="ID_612921" localSheetId="8">'АМБУЛАТ-2019'!#REF!</definedName>
    <definedName name="ID_612921" localSheetId="10">'АМБУЛАТ-2021'!#REF!</definedName>
    <definedName name="ID_612921" localSheetId="3">'Свод средних по расходам'!#REF!</definedName>
    <definedName name="ID_612921" localSheetId="5">'СКОРАЯ-2019'!#REF!</definedName>
    <definedName name="ID_612921" localSheetId="7">'СКОРАЯ-2021'!#REF!</definedName>
    <definedName name="ID_612922" localSheetId="8">'АМБУЛАТ-2019'!#REF!</definedName>
    <definedName name="ID_612922" localSheetId="10">'АМБУЛАТ-2021'!#REF!</definedName>
    <definedName name="ID_612922" localSheetId="3">'Свод средних по расходам'!#REF!</definedName>
    <definedName name="ID_612922" localSheetId="5">'СКОРАЯ-2019'!#REF!</definedName>
    <definedName name="ID_612922" localSheetId="7">'СКОРАЯ-2021'!#REF!</definedName>
    <definedName name="ID_612923" localSheetId="8">'АМБУЛАТ-2019'!#REF!</definedName>
    <definedName name="ID_612923" localSheetId="10">'АМБУЛАТ-2021'!#REF!</definedName>
    <definedName name="ID_612923" localSheetId="3">'Свод средних по расходам'!#REF!</definedName>
    <definedName name="ID_612923" localSheetId="5">'СКОРАЯ-2019'!#REF!</definedName>
    <definedName name="ID_612923" localSheetId="7">'СКОРАЯ-2021'!#REF!</definedName>
    <definedName name="ID_612924" localSheetId="8">'АМБУЛАТ-2019'!#REF!</definedName>
    <definedName name="ID_612924" localSheetId="10">'АМБУЛАТ-2021'!#REF!</definedName>
    <definedName name="ID_612924" localSheetId="3">'Свод средних по расходам'!#REF!</definedName>
    <definedName name="ID_612924" localSheetId="5">'СКОРАЯ-2019'!#REF!</definedName>
    <definedName name="ID_612924" localSheetId="7">'СКОРАЯ-2021'!#REF!</definedName>
    <definedName name="ID_612925" localSheetId="8">'АМБУЛАТ-2019'!#REF!</definedName>
    <definedName name="ID_612925" localSheetId="10">'АМБУЛАТ-2021'!#REF!</definedName>
    <definedName name="ID_612925" localSheetId="3">'Свод средних по расходам'!#REF!</definedName>
    <definedName name="ID_612925" localSheetId="5">'СКОРАЯ-2019'!#REF!</definedName>
    <definedName name="ID_612925" localSheetId="7">'СКОРАЯ-2021'!#REF!</definedName>
    <definedName name="ID_612926" localSheetId="8">'АМБУЛАТ-2019'!#REF!</definedName>
    <definedName name="ID_612926" localSheetId="10">'АМБУЛАТ-2021'!#REF!</definedName>
    <definedName name="ID_612926" localSheetId="3">'Свод средних по расходам'!#REF!</definedName>
    <definedName name="ID_612926" localSheetId="5">'СКОРАЯ-2019'!#REF!</definedName>
    <definedName name="ID_612926" localSheetId="7">'СКОРАЯ-2021'!#REF!</definedName>
    <definedName name="ID_612927" localSheetId="8">'АМБУЛАТ-2019'!#REF!</definedName>
    <definedName name="ID_612927" localSheetId="10">'АМБУЛАТ-2021'!#REF!</definedName>
    <definedName name="ID_612927" localSheetId="3">'Свод средних по расходам'!#REF!</definedName>
    <definedName name="ID_612927" localSheetId="5">'СКОРАЯ-2019'!#REF!</definedName>
    <definedName name="ID_612927" localSheetId="7">'СКОРАЯ-2021'!#REF!</definedName>
    <definedName name="ID_612928" localSheetId="8">'АМБУЛАТ-2019'!#REF!</definedName>
    <definedName name="ID_612928" localSheetId="10">'АМБУЛАТ-2021'!#REF!</definedName>
    <definedName name="ID_612928" localSheetId="3">'Свод средних по расходам'!#REF!</definedName>
    <definedName name="ID_612928" localSheetId="5">'СКОРАЯ-2019'!#REF!</definedName>
    <definedName name="ID_612928" localSheetId="7">'СКОРАЯ-2021'!#REF!</definedName>
    <definedName name="ID_612929" localSheetId="8">'АМБУЛАТ-2019'!#REF!</definedName>
    <definedName name="ID_612929" localSheetId="10">'АМБУЛАТ-2021'!#REF!</definedName>
    <definedName name="ID_612929" localSheetId="3">'Свод средних по расходам'!#REF!</definedName>
    <definedName name="ID_612929" localSheetId="5">'СКОРАЯ-2019'!#REF!</definedName>
    <definedName name="ID_612929" localSheetId="7">'СКОРАЯ-2021'!#REF!</definedName>
    <definedName name="ID_612930" localSheetId="8">'АМБУЛАТ-2019'!#REF!</definedName>
    <definedName name="ID_612930" localSheetId="10">'АМБУЛАТ-2021'!#REF!</definedName>
    <definedName name="ID_612930" localSheetId="3">'Свод средних по расходам'!#REF!</definedName>
    <definedName name="ID_612930" localSheetId="5">'СКОРАЯ-2019'!#REF!</definedName>
    <definedName name="ID_612930" localSheetId="7">'СКОРАЯ-2021'!#REF!</definedName>
    <definedName name="ID_612931" localSheetId="8">'АМБУЛАТ-2019'!#REF!</definedName>
    <definedName name="ID_612931" localSheetId="10">'АМБУЛАТ-2021'!#REF!</definedName>
    <definedName name="ID_612931" localSheetId="3">'Свод средних по расходам'!#REF!</definedName>
    <definedName name="ID_612931" localSheetId="5">'СКОРАЯ-2019'!#REF!</definedName>
    <definedName name="ID_612931" localSheetId="7">'СКОРАЯ-2021'!#REF!</definedName>
    <definedName name="ID_612932" localSheetId="8">'АМБУЛАТ-2019'!#REF!</definedName>
    <definedName name="ID_612932" localSheetId="10">'АМБУЛАТ-2021'!#REF!</definedName>
    <definedName name="ID_612932" localSheetId="3">'Свод средних по расходам'!#REF!</definedName>
    <definedName name="ID_612932" localSheetId="5">'СКОРАЯ-2019'!#REF!</definedName>
    <definedName name="ID_612932" localSheetId="7">'СКОРАЯ-2021'!#REF!</definedName>
    <definedName name="ID_612933" localSheetId="8">'АМБУЛАТ-2019'!#REF!</definedName>
    <definedName name="ID_612933" localSheetId="10">'АМБУЛАТ-2021'!#REF!</definedName>
    <definedName name="ID_612933" localSheetId="3">'Свод средних по расходам'!#REF!</definedName>
    <definedName name="ID_612933" localSheetId="5">'СКОРАЯ-2019'!#REF!</definedName>
    <definedName name="ID_612933" localSheetId="7">'СКОРАЯ-2021'!#REF!</definedName>
    <definedName name="ID_612934" localSheetId="8">'АМБУЛАТ-2019'!#REF!</definedName>
    <definedName name="ID_612934" localSheetId="10">'АМБУЛАТ-2021'!#REF!</definedName>
    <definedName name="ID_612934" localSheetId="3">'Свод средних по расходам'!#REF!</definedName>
    <definedName name="ID_612934" localSheetId="5">'СКОРАЯ-2019'!#REF!</definedName>
    <definedName name="ID_612934" localSheetId="7">'СКОРАЯ-2021'!#REF!</definedName>
    <definedName name="ID_612935" localSheetId="8">'АМБУЛАТ-2019'!#REF!</definedName>
    <definedName name="ID_612935" localSheetId="10">'АМБУЛАТ-2021'!#REF!</definedName>
    <definedName name="ID_612935" localSheetId="3">'Свод средних по расходам'!#REF!</definedName>
    <definedName name="ID_612935" localSheetId="5">'СКОРАЯ-2019'!#REF!</definedName>
    <definedName name="ID_612935" localSheetId="7">'СКОРАЯ-2021'!#REF!</definedName>
    <definedName name="ID_612936" localSheetId="8">'АМБУЛАТ-2019'!#REF!</definedName>
    <definedName name="ID_612936" localSheetId="10">'АМБУЛАТ-2021'!#REF!</definedName>
    <definedName name="ID_612936" localSheetId="3">'Свод средних по расходам'!#REF!</definedName>
    <definedName name="ID_612936" localSheetId="5">'СКОРАЯ-2019'!#REF!</definedName>
    <definedName name="ID_612936" localSheetId="7">'СКОРАЯ-2021'!#REF!</definedName>
    <definedName name="ID_612937" localSheetId="8">'АМБУЛАТ-2019'!#REF!</definedName>
    <definedName name="ID_612937" localSheetId="10">'АМБУЛАТ-2021'!#REF!</definedName>
    <definedName name="ID_612937" localSheetId="3">'Свод средних по расходам'!#REF!</definedName>
    <definedName name="ID_612937" localSheetId="5">'СКОРАЯ-2019'!#REF!</definedName>
    <definedName name="ID_612937" localSheetId="7">'СКОРАЯ-2021'!#REF!</definedName>
    <definedName name="ID_612938" localSheetId="8">'АМБУЛАТ-2019'!#REF!</definedName>
    <definedName name="ID_612938" localSheetId="10">'АМБУЛАТ-2021'!#REF!</definedName>
    <definedName name="ID_612938" localSheetId="3">'Свод средних по расходам'!#REF!</definedName>
    <definedName name="ID_612938" localSheetId="5">'СКОРАЯ-2019'!#REF!</definedName>
    <definedName name="ID_612938" localSheetId="7">'СКОРАЯ-2021'!#REF!</definedName>
    <definedName name="ID_612939" localSheetId="8">'АМБУЛАТ-2019'!#REF!</definedName>
    <definedName name="ID_612939" localSheetId="10">'АМБУЛАТ-2021'!#REF!</definedName>
    <definedName name="ID_612939" localSheetId="3">'Свод средних по расходам'!#REF!</definedName>
    <definedName name="ID_612939" localSheetId="5">'СКОРАЯ-2019'!#REF!</definedName>
    <definedName name="ID_612939" localSheetId="7">'СКОРАЯ-2021'!#REF!</definedName>
    <definedName name="ID_612940" localSheetId="8">'АМБУЛАТ-2019'!#REF!</definedName>
    <definedName name="ID_612940" localSheetId="10">'АМБУЛАТ-2021'!#REF!</definedName>
    <definedName name="ID_612940" localSheetId="3">'Свод средних по расходам'!#REF!</definedName>
    <definedName name="ID_612940" localSheetId="5">'СКОРАЯ-2019'!#REF!</definedName>
    <definedName name="ID_612940" localSheetId="7">'СКОРАЯ-2021'!#REF!</definedName>
    <definedName name="ID_612941" localSheetId="8">'АМБУЛАТ-2019'!#REF!</definedName>
    <definedName name="ID_612941" localSheetId="10">'АМБУЛАТ-2021'!#REF!</definedName>
    <definedName name="ID_612941" localSheetId="3">'Свод средних по расходам'!#REF!</definedName>
    <definedName name="ID_612941" localSheetId="5">'СКОРАЯ-2019'!#REF!</definedName>
    <definedName name="ID_612941" localSheetId="7">'СКОРАЯ-2021'!#REF!</definedName>
    <definedName name="ID_612942" localSheetId="8">'АМБУЛАТ-2019'!#REF!</definedName>
    <definedName name="ID_612942" localSheetId="10">'АМБУЛАТ-2021'!#REF!</definedName>
    <definedName name="ID_612942" localSheetId="3">'Свод средних по расходам'!#REF!</definedName>
    <definedName name="ID_612942" localSheetId="5">'СКОРАЯ-2019'!#REF!</definedName>
    <definedName name="ID_612942" localSheetId="7">'СКОРАЯ-2021'!#REF!</definedName>
    <definedName name="ID_612943" localSheetId="8">'АМБУЛАТ-2019'!#REF!</definedName>
    <definedName name="ID_612943" localSheetId="10">'АМБУЛАТ-2021'!#REF!</definedName>
    <definedName name="ID_612943" localSheetId="3">'Свод средних по расходам'!#REF!</definedName>
    <definedName name="ID_612943" localSheetId="5">'СКОРАЯ-2019'!#REF!</definedName>
    <definedName name="ID_612943" localSheetId="7">'СКОРАЯ-2021'!#REF!</definedName>
    <definedName name="ID_612944" localSheetId="8">'АМБУЛАТ-2019'!#REF!</definedName>
    <definedName name="ID_612944" localSheetId="10">'АМБУЛАТ-2021'!#REF!</definedName>
    <definedName name="ID_612944" localSheetId="3">'Свод средних по расходам'!#REF!</definedName>
    <definedName name="ID_612944" localSheetId="5">'СКОРАЯ-2019'!#REF!</definedName>
    <definedName name="ID_612944" localSheetId="7">'СКОРАЯ-2021'!#REF!</definedName>
    <definedName name="ID_612945" localSheetId="8">'АМБУЛАТ-2019'!#REF!</definedName>
    <definedName name="ID_612945" localSheetId="10">'АМБУЛАТ-2021'!#REF!</definedName>
    <definedName name="ID_612945" localSheetId="3">'Свод средних по расходам'!#REF!</definedName>
    <definedName name="ID_612945" localSheetId="5">'СКОРАЯ-2019'!#REF!</definedName>
    <definedName name="ID_612945" localSheetId="7">'СКОРАЯ-2021'!#REF!</definedName>
    <definedName name="ID_612946" localSheetId="8">'АМБУЛАТ-2019'!#REF!</definedName>
    <definedName name="ID_612946" localSheetId="10">'АМБУЛАТ-2021'!#REF!</definedName>
    <definedName name="ID_612946" localSheetId="3">'Свод средних по расходам'!#REF!</definedName>
    <definedName name="ID_612946" localSheetId="5">'СКОРАЯ-2019'!#REF!</definedName>
    <definedName name="ID_612946" localSheetId="7">'СКОРАЯ-2021'!#REF!</definedName>
    <definedName name="ID_612947" localSheetId="8">'АМБУЛАТ-2019'!#REF!</definedName>
    <definedName name="ID_612947" localSheetId="10">'АМБУЛАТ-2021'!#REF!</definedName>
    <definedName name="ID_612947" localSheetId="3">'Свод средних по расходам'!#REF!</definedName>
    <definedName name="ID_612947" localSheetId="5">'СКОРАЯ-2019'!#REF!</definedName>
    <definedName name="ID_612947" localSheetId="7">'СКОРАЯ-2021'!#REF!</definedName>
    <definedName name="ID_612948" localSheetId="8">'АМБУЛАТ-2019'!#REF!</definedName>
    <definedName name="ID_612948" localSheetId="10">'АМБУЛАТ-2021'!#REF!</definedName>
    <definedName name="ID_612948" localSheetId="3">'Свод средних по расходам'!#REF!</definedName>
    <definedName name="ID_612948" localSheetId="5">'СКОРАЯ-2019'!#REF!</definedName>
    <definedName name="ID_612948" localSheetId="7">'СКОРАЯ-2021'!#REF!</definedName>
    <definedName name="ID_612949" localSheetId="8">'АМБУЛАТ-2019'!#REF!</definedName>
    <definedName name="ID_612949" localSheetId="10">'АМБУЛАТ-2021'!#REF!</definedName>
    <definedName name="ID_612949" localSheetId="3">'Свод средних по расходам'!#REF!</definedName>
    <definedName name="ID_612949" localSheetId="5">'СКОРАЯ-2019'!#REF!</definedName>
    <definedName name="ID_612949" localSheetId="7">'СКОРАЯ-2021'!#REF!</definedName>
    <definedName name="ID_612950" localSheetId="8">'АМБУЛАТ-2019'!#REF!</definedName>
    <definedName name="ID_612950" localSheetId="10">'АМБУЛАТ-2021'!#REF!</definedName>
    <definedName name="ID_612950" localSheetId="3">'Свод средних по расходам'!#REF!</definedName>
    <definedName name="ID_612950" localSheetId="5">'СКОРАЯ-2019'!#REF!</definedName>
    <definedName name="ID_612950" localSheetId="7">'СКОРАЯ-2021'!#REF!</definedName>
    <definedName name="ID_612951" localSheetId="8">'АМБУЛАТ-2019'!#REF!</definedName>
    <definedName name="ID_612951" localSheetId="10">'АМБУЛАТ-2021'!#REF!</definedName>
    <definedName name="ID_612951" localSheetId="3">'Свод средних по расходам'!#REF!</definedName>
    <definedName name="ID_612951" localSheetId="5">'СКОРАЯ-2019'!#REF!</definedName>
    <definedName name="ID_612951" localSheetId="7">'СКОРАЯ-2021'!#REF!</definedName>
    <definedName name="ID_612952" localSheetId="8">'АМБУЛАТ-2019'!#REF!</definedName>
    <definedName name="ID_612952" localSheetId="10">'АМБУЛАТ-2021'!#REF!</definedName>
    <definedName name="ID_612952" localSheetId="3">'Свод средних по расходам'!#REF!</definedName>
    <definedName name="ID_612952" localSheetId="5">'СКОРАЯ-2019'!#REF!</definedName>
    <definedName name="ID_612952" localSheetId="7">'СКОРАЯ-2021'!#REF!</definedName>
    <definedName name="ID_612953" localSheetId="8">'АМБУЛАТ-2019'!#REF!</definedName>
    <definedName name="ID_612953" localSheetId="10">'АМБУЛАТ-2021'!#REF!</definedName>
    <definedName name="ID_612953" localSheetId="3">'Свод средних по расходам'!#REF!</definedName>
    <definedName name="ID_612953" localSheetId="5">'СКОРАЯ-2019'!#REF!</definedName>
    <definedName name="ID_612953" localSheetId="7">'СКОРАЯ-2021'!#REF!</definedName>
    <definedName name="ID_612954" localSheetId="8">'АМБУЛАТ-2019'!#REF!</definedName>
    <definedName name="ID_612954" localSheetId="10">'АМБУЛАТ-2021'!#REF!</definedName>
    <definedName name="ID_612954" localSheetId="3">'Свод средних по расходам'!#REF!</definedName>
    <definedName name="ID_612954" localSheetId="5">'СКОРАЯ-2019'!#REF!</definedName>
    <definedName name="ID_612954" localSheetId="7">'СКОРАЯ-2021'!#REF!</definedName>
    <definedName name="ID_612955" localSheetId="8">'АМБУЛАТ-2019'!#REF!</definedName>
    <definedName name="ID_612955" localSheetId="10">'АМБУЛАТ-2021'!#REF!</definedName>
    <definedName name="ID_612955" localSheetId="3">'Свод средних по расходам'!#REF!</definedName>
    <definedName name="ID_612955" localSheetId="5">'СКОРАЯ-2019'!#REF!</definedName>
    <definedName name="ID_612955" localSheetId="7">'СКОРАЯ-2021'!#REF!</definedName>
    <definedName name="ID_612956" localSheetId="8">'АМБУЛАТ-2019'!#REF!</definedName>
    <definedName name="ID_612956" localSheetId="10">'АМБУЛАТ-2021'!#REF!</definedName>
    <definedName name="ID_612956" localSheetId="3">'Свод средних по расходам'!#REF!</definedName>
    <definedName name="ID_612956" localSheetId="5">'СКОРАЯ-2019'!#REF!</definedName>
    <definedName name="ID_612956" localSheetId="7">'СКОРАЯ-2021'!#REF!</definedName>
    <definedName name="ID_612957" localSheetId="8">'АМБУЛАТ-2019'!#REF!</definedName>
    <definedName name="ID_612957" localSheetId="10">'АМБУЛАТ-2021'!#REF!</definedName>
    <definedName name="ID_612957" localSheetId="3">'Свод средних по расходам'!#REF!</definedName>
    <definedName name="ID_612957" localSheetId="5">'СКОРАЯ-2019'!#REF!</definedName>
    <definedName name="ID_612957" localSheetId="7">'СКОРАЯ-2021'!#REF!</definedName>
    <definedName name="ID_612958" localSheetId="8">'АМБУЛАТ-2019'!#REF!</definedName>
    <definedName name="ID_612958" localSheetId="10">'АМБУЛАТ-2021'!#REF!</definedName>
    <definedName name="ID_612958" localSheetId="3">'Свод средних по расходам'!#REF!</definedName>
    <definedName name="ID_612958" localSheetId="5">'СКОРАЯ-2019'!#REF!</definedName>
    <definedName name="ID_612958" localSheetId="7">'СКОРАЯ-2021'!#REF!</definedName>
    <definedName name="ID_612959" localSheetId="8">'АМБУЛАТ-2019'!#REF!</definedName>
    <definedName name="ID_612959" localSheetId="10">'АМБУЛАТ-2021'!#REF!</definedName>
    <definedName name="ID_612959" localSheetId="3">'Свод средних по расходам'!#REF!</definedName>
    <definedName name="ID_612959" localSheetId="5">'СКОРАЯ-2019'!#REF!</definedName>
    <definedName name="ID_612959" localSheetId="7">'СКОРАЯ-2021'!#REF!</definedName>
    <definedName name="ID_612960" localSheetId="8">'АМБУЛАТ-2019'!#REF!</definedName>
    <definedName name="ID_612960" localSheetId="10">'АМБУЛАТ-2021'!#REF!</definedName>
    <definedName name="ID_612960" localSheetId="3">'Свод средних по расходам'!#REF!</definedName>
    <definedName name="ID_612960" localSheetId="5">'СКОРАЯ-2019'!#REF!</definedName>
    <definedName name="ID_612960" localSheetId="7">'СКОРАЯ-2021'!#REF!</definedName>
    <definedName name="ID_612961" localSheetId="8">'АМБУЛАТ-2019'!#REF!</definedName>
    <definedName name="ID_612961" localSheetId="10">'АМБУЛАТ-2021'!#REF!</definedName>
    <definedName name="ID_612961" localSheetId="3">'Свод средних по расходам'!#REF!</definedName>
    <definedName name="ID_612961" localSheetId="5">'СКОРАЯ-2019'!#REF!</definedName>
    <definedName name="ID_612961" localSheetId="7">'СКОРАЯ-2021'!#REF!</definedName>
    <definedName name="ID_612962" localSheetId="8">'АМБУЛАТ-2019'!#REF!</definedName>
    <definedName name="ID_612962" localSheetId="10">'АМБУЛАТ-2021'!#REF!</definedName>
    <definedName name="ID_612962" localSheetId="3">'Свод средних по расходам'!#REF!</definedName>
    <definedName name="ID_612962" localSheetId="5">'СКОРАЯ-2019'!#REF!</definedName>
    <definedName name="ID_612962" localSheetId="7">'СКОРАЯ-2021'!#REF!</definedName>
    <definedName name="ID_612963" localSheetId="8">'АМБУЛАТ-2019'!#REF!</definedName>
    <definedName name="ID_612963" localSheetId="10">'АМБУЛАТ-2021'!#REF!</definedName>
    <definedName name="ID_612963" localSheetId="3">'Свод средних по расходам'!#REF!</definedName>
    <definedName name="ID_612963" localSheetId="5">'СКОРАЯ-2019'!#REF!</definedName>
    <definedName name="ID_612963" localSheetId="7">'СКОРАЯ-2021'!#REF!</definedName>
    <definedName name="ID_612964" localSheetId="8">'АМБУЛАТ-2019'!#REF!</definedName>
    <definedName name="ID_612964" localSheetId="10">'АМБУЛАТ-2021'!#REF!</definedName>
    <definedName name="ID_612964" localSheetId="3">'Свод средних по расходам'!#REF!</definedName>
    <definedName name="ID_612964" localSheetId="5">'СКОРАЯ-2019'!#REF!</definedName>
    <definedName name="ID_612964" localSheetId="7">'СКОРАЯ-2021'!#REF!</definedName>
    <definedName name="ID_612965" localSheetId="8">'АМБУЛАТ-2019'!#REF!</definedName>
    <definedName name="ID_612965" localSheetId="10">'АМБУЛАТ-2021'!#REF!</definedName>
    <definedName name="ID_612965" localSheetId="3">'Свод средних по расходам'!#REF!</definedName>
    <definedName name="ID_612965" localSheetId="5">'СКОРАЯ-2019'!#REF!</definedName>
    <definedName name="ID_612965" localSheetId="7">'СКОРАЯ-2021'!#REF!</definedName>
    <definedName name="ID_612966" localSheetId="8">'АМБУЛАТ-2019'!#REF!</definedName>
    <definedName name="ID_612966" localSheetId="10">'АМБУЛАТ-2021'!#REF!</definedName>
    <definedName name="ID_612966" localSheetId="3">'Свод средних по расходам'!#REF!</definedName>
    <definedName name="ID_612966" localSheetId="5">'СКОРАЯ-2019'!#REF!</definedName>
    <definedName name="ID_612966" localSheetId="7">'СКОРАЯ-2021'!#REF!</definedName>
    <definedName name="ID_612967" localSheetId="8">'АМБУЛАТ-2019'!#REF!</definedName>
    <definedName name="ID_612967" localSheetId="10">'АМБУЛАТ-2021'!#REF!</definedName>
    <definedName name="ID_612967" localSheetId="3">'Свод средних по расходам'!#REF!</definedName>
    <definedName name="ID_612967" localSheetId="5">'СКОРАЯ-2019'!#REF!</definedName>
    <definedName name="ID_612967" localSheetId="7">'СКОРАЯ-2021'!#REF!</definedName>
    <definedName name="ID_612968" localSheetId="8">'АМБУЛАТ-2019'!#REF!</definedName>
    <definedName name="ID_612968" localSheetId="10">'АМБУЛАТ-2021'!#REF!</definedName>
    <definedName name="ID_612968" localSheetId="3">'Свод средних по расходам'!#REF!</definedName>
    <definedName name="ID_612968" localSheetId="5">'СКОРАЯ-2019'!#REF!</definedName>
    <definedName name="ID_612968" localSheetId="7">'СКОРАЯ-2021'!#REF!</definedName>
    <definedName name="ID_612969" localSheetId="8">'АМБУЛАТ-2019'!#REF!</definedName>
    <definedName name="ID_612969" localSheetId="10">'АМБУЛАТ-2021'!#REF!</definedName>
    <definedName name="ID_612969" localSheetId="3">'Свод средних по расходам'!#REF!</definedName>
    <definedName name="ID_612969" localSheetId="5">'СКОРАЯ-2019'!#REF!</definedName>
    <definedName name="ID_612969" localSheetId="7">'СКОРАЯ-2021'!#REF!</definedName>
    <definedName name="ID_612970" localSheetId="8">'АМБУЛАТ-2019'!#REF!</definedName>
    <definedName name="ID_612970" localSheetId="10">'АМБУЛАТ-2021'!#REF!</definedName>
    <definedName name="ID_612970" localSheetId="3">'Свод средних по расходам'!#REF!</definedName>
    <definedName name="ID_612970" localSheetId="5">'СКОРАЯ-2019'!#REF!</definedName>
    <definedName name="ID_612970" localSheetId="7">'СКОРАЯ-2021'!#REF!</definedName>
    <definedName name="ID_612971" localSheetId="8">'АМБУЛАТ-2019'!#REF!</definedName>
    <definedName name="ID_612971" localSheetId="10">'АМБУЛАТ-2021'!#REF!</definedName>
    <definedName name="ID_612971" localSheetId="3">'Свод средних по расходам'!#REF!</definedName>
    <definedName name="ID_612971" localSheetId="5">'СКОРАЯ-2019'!#REF!</definedName>
    <definedName name="ID_612971" localSheetId="7">'СКОРАЯ-2021'!#REF!</definedName>
    <definedName name="ID_612972" localSheetId="8">'АМБУЛАТ-2019'!#REF!</definedName>
    <definedName name="ID_612972" localSheetId="10">'АМБУЛАТ-2021'!#REF!</definedName>
    <definedName name="ID_612972" localSheetId="3">'Свод средних по расходам'!#REF!</definedName>
    <definedName name="ID_612972" localSheetId="5">'СКОРАЯ-2019'!#REF!</definedName>
    <definedName name="ID_612972" localSheetId="7">'СКОРАЯ-2021'!#REF!</definedName>
    <definedName name="ID_612973" localSheetId="8">'АМБУЛАТ-2019'!#REF!</definedName>
    <definedName name="ID_612973" localSheetId="10">'АМБУЛАТ-2021'!#REF!</definedName>
    <definedName name="ID_612973" localSheetId="3">'Свод средних по расходам'!#REF!</definedName>
    <definedName name="ID_612973" localSheetId="5">'СКОРАЯ-2019'!#REF!</definedName>
    <definedName name="ID_612973" localSheetId="7">'СКОРАЯ-2021'!#REF!</definedName>
    <definedName name="ID_612974" localSheetId="8">'АМБУЛАТ-2019'!#REF!</definedName>
    <definedName name="ID_612974" localSheetId="10">'АМБУЛАТ-2021'!#REF!</definedName>
    <definedName name="ID_612974" localSheetId="3">'Свод средних по расходам'!#REF!</definedName>
    <definedName name="ID_612974" localSheetId="5">'СКОРАЯ-2019'!#REF!</definedName>
    <definedName name="ID_612974" localSheetId="7">'СКОРАЯ-2021'!#REF!</definedName>
    <definedName name="ID_612975" localSheetId="8">'АМБУЛАТ-2019'!#REF!</definedName>
    <definedName name="ID_612975" localSheetId="10">'АМБУЛАТ-2021'!#REF!</definedName>
    <definedName name="ID_612975" localSheetId="3">'Свод средних по расходам'!#REF!</definedName>
    <definedName name="ID_612975" localSheetId="5">'СКОРАЯ-2019'!#REF!</definedName>
    <definedName name="ID_612975" localSheetId="7">'СКОРАЯ-2021'!#REF!</definedName>
    <definedName name="ID_612976" localSheetId="8">'АМБУЛАТ-2019'!#REF!</definedName>
    <definedName name="ID_612976" localSheetId="10">'АМБУЛАТ-2021'!#REF!</definedName>
    <definedName name="ID_612976" localSheetId="3">'Свод средних по расходам'!#REF!</definedName>
    <definedName name="ID_612976" localSheetId="5">'СКОРАЯ-2019'!#REF!</definedName>
    <definedName name="ID_612976" localSheetId="7">'СКОРАЯ-2021'!#REF!</definedName>
    <definedName name="ID_612977" localSheetId="8">'АМБУЛАТ-2019'!#REF!</definedName>
    <definedName name="ID_612977" localSheetId="10">'АМБУЛАТ-2021'!#REF!</definedName>
    <definedName name="ID_612977" localSheetId="3">'Свод средних по расходам'!#REF!</definedName>
    <definedName name="ID_612977" localSheetId="5">'СКОРАЯ-2019'!#REF!</definedName>
    <definedName name="ID_612977" localSheetId="7">'СКОРАЯ-2021'!#REF!</definedName>
    <definedName name="ID_612978" localSheetId="8">'АМБУЛАТ-2019'!#REF!</definedName>
    <definedName name="ID_612978" localSheetId="10">'АМБУЛАТ-2021'!#REF!</definedName>
    <definedName name="ID_612978" localSheetId="3">'Свод средних по расходам'!#REF!</definedName>
    <definedName name="ID_612978" localSheetId="5">'СКОРАЯ-2019'!#REF!</definedName>
    <definedName name="ID_612978" localSheetId="7">'СКОРАЯ-2021'!#REF!</definedName>
    <definedName name="ID_612979" localSheetId="8">'АМБУЛАТ-2019'!#REF!</definedName>
    <definedName name="ID_612979" localSheetId="10">'АМБУЛАТ-2021'!#REF!</definedName>
    <definedName name="ID_612979" localSheetId="3">'Свод средних по расходам'!#REF!</definedName>
    <definedName name="ID_612979" localSheetId="5">'СКОРАЯ-2019'!#REF!</definedName>
    <definedName name="ID_612979" localSheetId="7">'СКОРАЯ-2021'!#REF!</definedName>
    <definedName name="ID_612980" localSheetId="8">'АМБУЛАТ-2019'!#REF!</definedName>
    <definedName name="ID_612980" localSheetId="10">'АМБУЛАТ-2021'!#REF!</definedName>
    <definedName name="ID_612980" localSheetId="3">'Свод средних по расходам'!#REF!</definedName>
    <definedName name="ID_612980" localSheetId="5">'СКОРАЯ-2019'!#REF!</definedName>
    <definedName name="ID_612980" localSheetId="7">'СКОРАЯ-2021'!#REF!</definedName>
    <definedName name="ID_612981" localSheetId="8">'АМБУЛАТ-2019'!#REF!</definedName>
    <definedName name="ID_612981" localSheetId="10">'АМБУЛАТ-2021'!#REF!</definedName>
    <definedName name="ID_612981" localSheetId="3">'Свод средних по расходам'!#REF!</definedName>
    <definedName name="ID_612981" localSheetId="5">'СКОРАЯ-2019'!#REF!</definedName>
    <definedName name="ID_612981" localSheetId="7">'СКОРАЯ-2021'!#REF!</definedName>
    <definedName name="ID_612982" localSheetId="8">'АМБУЛАТ-2019'!#REF!</definedName>
    <definedName name="ID_612982" localSheetId="10">'АМБУЛАТ-2021'!#REF!</definedName>
    <definedName name="ID_612982" localSheetId="3">'Свод средних по расходам'!#REF!</definedName>
    <definedName name="ID_612982" localSheetId="5">'СКОРАЯ-2019'!#REF!</definedName>
    <definedName name="ID_612982" localSheetId="7">'СКОРАЯ-2021'!#REF!</definedName>
    <definedName name="_xlnm.Print_Area" localSheetId="8">'АМБУЛАТ-2019'!$B$1:$CJ$19</definedName>
    <definedName name="_xlnm.Print_Area" localSheetId="10">'АМБУЛАТ-2021'!$C$1:$CL$35</definedName>
    <definedName name="_xlnm.Print_Area" localSheetId="3">'Свод средних по расходам'!$C$1:$CK$4</definedName>
    <definedName name="_xlnm.Print_Area" localSheetId="5">'СКОРАЯ-2019'!$B$2:$CJ$36</definedName>
    <definedName name="_xlnm.Print_Area" localSheetId="7">'СКОРАЯ-2021'!$C$1:$CK$35</definedName>
  </definedNames>
  <calcPr calcId="191029"/>
</workbook>
</file>

<file path=xl/calcChain.xml><?xml version="1.0" encoding="utf-8"?>
<calcChain xmlns="http://schemas.openxmlformats.org/spreadsheetml/2006/main">
  <c r="AF6" i="12" l="1"/>
  <c r="Z6" i="12"/>
  <c r="T6" i="12"/>
  <c r="AZ6" i="13"/>
  <c r="AT6" i="13"/>
  <c r="AM6" i="13"/>
  <c r="AN6" i="13" s="1"/>
  <c r="C5" i="1" l="1"/>
  <c r="AD91" i="12" l="1"/>
  <c r="AC91" i="12"/>
  <c r="AB91" i="12"/>
  <c r="AC90" i="12"/>
  <c r="AB90" i="12"/>
  <c r="AC89" i="12"/>
  <c r="AB89" i="12"/>
  <c r="AD88" i="12"/>
  <c r="AC88" i="12"/>
  <c r="AB88" i="12"/>
  <c r="AD87" i="12"/>
  <c r="AC87" i="12"/>
  <c r="AB87" i="12"/>
  <c r="AD86" i="12"/>
  <c r="AC86" i="12"/>
  <c r="AB86" i="12"/>
  <c r="AD85" i="12"/>
  <c r="AC85" i="12"/>
  <c r="AB85" i="12"/>
  <c r="AD84" i="12"/>
  <c r="AC84" i="12"/>
  <c r="AB84" i="12"/>
  <c r="AD83" i="12"/>
  <c r="AC83" i="12"/>
  <c r="AB83" i="12"/>
  <c r="AC82" i="12"/>
  <c r="AB82" i="12"/>
  <c r="AD81" i="12"/>
  <c r="AC81" i="12"/>
  <c r="AB81" i="12"/>
  <c r="AD80" i="12"/>
  <c r="AC80" i="12"/>
  <c r="AB80" i="12"/>
  <c r="AD79" i="12"/>
  <c r="AC79" i="12"/>
  <c r="AB79" i="12"/>
  <c r="AD78" i="12"/>
  <c r="AC78" i="12"/>
  <c r="AB78" i="12"/>
  <c r="AD77" i="12"/>
  <c r="AC77" i="12"/>
  <c r="AB77" i="12"/>
  <c r="AD76" i="12"/>
  <c r="AC76" i="12"/>
  <c r="AB76" i="12"/>
  <c r="AC75" i="12"/>
  <c r="AB75" i="12"/>
  <c r="AD74" i="12"/>
  <c r="AC74" i="12"/>
  <c r="AB74" i="12"/>
  <c r="AD73" i="12"/>
  <c r="AC73" i="12"/>
  <c r="AB73" i="12"/>
  <c r="AC72" i="12"/>
  <c r="AB72" i="12"/>
  <c r="AD71" i="12"/>
  <c r="AC71" i="12"/>
  <c r="AB71" i="12"/>
  <c r="AD70" i="12"/>
  <c r="AC70" i="12"/>
  <c r="AB70" i="12"/>
  <c r="AD69" i="12"/>
  <c r="AC69" i="12"/>
  <c r="AB69" i="12"/>
  <c r="AD68" i="12"/>
  <c r="AC68" i="12"/>
  <c r="AB68" i="12"/>
  <c r="AD67" i="12"/>
  <c r="AC67" i="12"/>
  <c r="AB67" i="12"/>
  <c r="AD66" i="12"/>
  <c r="AC66" i="12"/>
  <c r="AB66" i="12"/>
  <c r="AD65" i="12"/>
  <c r="AC65" i="12"/>
  <c r="AB65" i="12"/>
  <c r="AD64" i="12"/>
  <c r="AC64" i="12"/>
  <c r="AB64" i="12"/>
  <c r="AD63" i="12"/>
  <c r="AC63" i="12"/>
  <c r="AB63" i="12"/>
  <c r="AD62" i="12"/>
  <c r="AC62" i="12"/>
  <c r="AB62" i="12"/>
  <c r="AD61" i="12"/>
  <c r="AC61" i="12"/>
  <c r="AB61" i="12"/>
  <c r="AC60" i="12"/>
  <c r="AB60" i="12"/>
  <c r="AD59" i="12"/>
  <c r="AC59" i="12"/>
  <c r="AB59" i="12"/>
  <c r="AD58" i="12"/>
  <c r="AC58" i="12"/>
  <c r="AB58" i="12"/>
  <c r="AD57" i="12"/>
  <c r="AC57" i="12"/>
  <c r="AB57" i="12"/>
  <c r="AC56" i="12"/>
  <c r="AB56" i="12"/>
  <c r="AD55" i="12"/>
  <c r="AC55" i="12"/>
  <c r="AB55" i="12"/>
  <c r="AD54" i="12"/>
  <c r="AC54" i="12"/>
  <c r="AB54" i="12"/>
  <c r="AD53" i="12"/>
  <c r="AC53" i="12"/>
  <c r="AB53" i="12"/>
  <c r="AD52" i="12"/>
  <c r="AC52" i="12"/>
  <c r="AB52" i="12"/>
  <c r="AD51" i="12"/>
  <c r="AC51" i="12"/>
  <c r="AB51" i="12"/>
  <c r="AC50" i="12"/>
  <c r="AB50" i="12"/>
  <c r="AC49" i="12"/>
  <c r="AB49" i="12"/>
  <c r="AD48" i="12"/>
  <c r="AC48" i="12"/>
  <c r="AB48" i="12"/>
  <c r="AC47" i="12"/>
  <c r="AB47" i="12"/>
  <c r="AC46" i="12"/>
  <c r="AB46" i="12"/>
  <c r="AD45" i="12"/>
  <c r="AC45" i="12"/>
  <c r="AB45" i="12"/>
  <c r="AD44" i="12"/>
  <c r="AC44" i="12"/>
  <c r="AB44" i="12"/>
  <c r="AD43" i="12"/>
  <c r="AC43" i="12"/>
  <c r="AB43" i="12"/>
  <c r="AD42" i="12"/>
  <c r="AC42" i="12"/>
  <c r="AB42" i="12"/>
  <c r="AD41" i="12"/>
  <c r="AC41" i="12"/>
  <c r="AB41" i="12"/>
  <c r="AD40" i="12"/>
  <c r="AC40" i="12"/>
  <c r="AB40" i="12"/>
  <c r="AC39" i="12"/>
  <c r="AB39" i="12"/>
  <c r="AD38" i="12"/>
  <c r="AC38" i="12"/>
  <c r="AB38" i="12"/>
  <c r="AD37" i="12"/>
  <c r="AC37" i="12"/>
  <c r="AB37" i="12"/>
  <c r="AD36" i="12"/>
  <c r="AC36" i="12"/>
  <c r="AB36" i="12"/>
  <c r="AD35" i="12"/>
  <c r="AC35" i="12"/>
  <c r="AB35" i="12"/>
  <c r="AD34" i="12"/>
  <c r="AC34" i="12"/>
  <c r="AB34" i="12"/>
  <c r="AD33" i="12"/>
  <c r="AC33" i="12"/>
  <c r="AB33" i="12"/>
  <c r="AC32" i="12"/>
  <c r="AB32" i="12"/>
  <c r="AC31" i="12"/>
  <c r="AB31" i="12"/>
  <c r="AD30" i="12"/>
  <c r="AC30" i="12"/>
  <c r="AB30" i="12"/>
  <c r="AD29" i="12"/>
  <c r="AC29" i="12"/>
  <c r="AB29" i="12"/>
  <c r="AD28" i="12"/>
  <c r="AC28" i="12"/>
  <c r="AB28" i="12"/>
  <c r="AC27" i="12"/>
  <c r="AB27" i="12"/>
  <c r="AD26" i="12"/>
  <c r="AC26" i="12"/>
  <c r="AB26" i="12"/>
  <c r="AD25" i="12"/>
  <c r="AC25" i="12"/>
  <c r="AB25" i="12"/>
  <c r="AD24" i="12"/>
  <c r="AC24" i="12"/>
  <c r="AB24" i="12"/>
  <c r="AD23" i="12"/>
  <c r="AC23" i="12"/>
  <c r="AB23" i="12"/>
  <c r="AD22" i="12"/>
  <c r="AC22" i="12"/>
  <c r="AB22" i="12"/>
  <c r="AD21" i="12"/>
  <c r="AC21" i="12"/>
  <c r="AB21" i="12"/>
  <c r="AD20" i="12"/>
  <c r="AC20" i="12"/>
  <c r="AB20" i="12"/>
  <c r="AD19" i="12"/>
  <c r="AC19" i="12"/>
  <c r="AB19" i="12"/>
  <c r="AD18" i="12"/>
  <c r="AC18" i="12"/>
  <c r="AB18" i="12"/>
  <c r="AC17" i="12"/>
  <c r="AB17" i="12"/>
  <c r="AD16" i="12"/>
  <c r="AC16" i="12"/>
  <c r="AB16" i="12"/>
  <c r="AD15" i="12"/>
  <c r="AC15" i="12"/>
  <c r="AB15" i="12"/>
  <c r="AD14" i="12"/>
  <c r="AC14" i="12"/>
  <c r="AB14" i="12"/>
  <c r="AD13" i="12"/>
  <c r="AC13" i="12"/>
  <c r="AB13" i="12"/>
  <c r="AD12" i="12"/>
  <c r="AC12" i="12"/>
  <c r="AB12" i="12"/>
  <c r="AD11" i="12"/>
  <c r="AC11" i="12"/>
  <c r="AB11" i="12"/>
  <c r="AD10" i="12"/>
  <c r="AC10" i="12"/>
  <c r="AB10" i="12"/>
  <c r="AD9" i="12"/>
  <c r="AC9" i="12"/>
  <c r="AB9" i="12"/>
  <c r="AC8" i="12"/>
  <c r="AB8" i="12"/>
  <c r="AD7" i="12"/>
  <c r="AC7" i="12"/>
  <c r="AB7" i="12"/>
  <c r="AI19" i="12" l="1"/>
  <c r="AK19" i="12"/>
  <c r="AJ19" i="12"/>
  <c r="AI15" i="12"/>
  <c r="AK15" i="12"/>
  <c r="AJ15" i="12"/>
  <c r="AK18" i="12"/>
  <c r="AJ18" i="12"/>
  <c r="AI18" i="12"/>
  <c r="AK26" i="12"/>
  <c r="AJ26" i="12"/>
  <c r="AI26" i="12"/>
  <c r="AI35" i="12"/>
  <c r="AK35" i="12"/>
  <c r="AJ35" i="12"/>
  <c r="AI39" i="12"/>
  <c r="AK39" i="12"/>
  <c r="AJ39" i="12"/>
  <c r="AK42" i="12"/>
  <c r="AJ42" i="12"/>
  <c r="AI42" i="12"/>
  <c r="AJ48" i="12"/>
  <c r="AI48" i="12"/>
  <c r="AK48" i="12"/>
  <c r="AK54" i="12"/>
  <c r="AJ54" i="12"/>
  <c r="AI54" i="12"/>
  <c r="AK57" i="12"/>
  <c r="AJ57" i="12"/>
  <c r="AI57" i="12"/>
  <c r="AJ68" i="12"/>
  <c r="AI68" i="12"/>
  <c r="AK68" i="12"/>
  <c r="AJ72" i="12"/>
  <c r="AI72" i="12"/>
  <c r="AK72" i="12"/>
  <c r="AI75" i="12"/>
  <c r="AK75" i="12"/>
  <c r="AJ75" i="12"/>
  <c r="AK78" i="12"/>
  <c r="AJ78" i="12"/>
  <c r="AI78" i="12"/>
  <c r="AK82" i="12"/>
  <c r="AJ82" i="12"/>
  <c r="AI82" i="12"/>
  <c r="AK85" i="12"/>
  <c r="AJ85" i="12"/>
  <c r="AI85" i="12"/>
  <c r="AI91" i="12"/>
  <c r="AK91" i="12"/>
  <c r="AJ91" i="12"/>
  <c r="AJ7" i="12"/>
  <c r="AI7" i="12"/>
  <c r="AK7" i="12"/>
  <c r="AK10" i="12"/>
  <c r="AJ10" i="12"/>
  <c r="AI10" i="12"/>
  <c r="AK14" i="12"/>
  <c r="AJ14" i="12"/>
  <c r="AI14" i="12"/>
  <c r="AK21" i="12"/>
  <c r="AJ21" i="12"/>
  <c r="AI21" i="12"/>
  <c r="AK25" i="12"/>
  <c r="AJ25" i="12"/>
  <c r="AI25" i="12"/>
  <c r="AJ28" i="12"/>
  <c r="AI28" i="12"/>
  <c r="AK28" i="12"/>
  <c r="AK34" i="12"/>
  <c r="AJ34" i="12"/>
  <c r="AI34" i="12"/>
  <c r="AK38" i="12"/>
  <c r="AJ38" i="12"/>
  <c r="AI38" i="12"/>
  <c r="AK41" i="12"/>
  <c r="AJ41" i="12"/>
  <c r="AI41" i="12"/>
  <c r="AK45" i="12"/>
  <c r="AJ45" i="12"/>
  <c r="AI45" i="12"/>
  <c r="AK50" i="12"/>
  <c r="AJ50" i="12"/>
  <c r="AI50" i="12"/>
  <c r="AK53" i="12"/>
  <c r="AJ53" i="12"/>
  <c r="AI53" i="12"/>
  <c r="AJ60" i="12"/>
  <c r="AI60" i="12"/>
  <c r="AK60" i="12"/>
  <c r="AI63" i="12"/>
  <c r="AK63" i="12"/>
  <c r="AJ63" i="12"/>
  <c r="AI67" i="12"/>
  <c r="AK67" i="12"/>
  <c r="AJ67" i="12"/>
  <c r="AI71" i="12"/>
  <c r="AK71" i="12"/>
  <c r="AJ71" i="12"/>
  <c r="AK74" i="12"/>
  <c r="AJ74" i="12"/>
  <c r="AI74" i="12"/>
  <c r="AK77" i="12"/>
  <c r="AJ77" i="12"/>
  <c r="AI77" i="12"/>
  <c r="AK81" i="12"/>
  <c r="AJ81" i="12"/>
  <c r="AI81" i="12"/>
  <c r="AJ84" i="12"/>
  <c r="AI84" i="12"/>
  <c r="AK84" i="12"/>
  <c r="AJ88" i="12"/>
  <c r="AI88" i="12"/>
  <c r="AK88" i="12"/>
  <c r="AJ12" i="12"/>
  <c r="AI12" i="12"/>
  <c r="AK12" i="12"/>
  <c r="AJ16" i="12"/>
  <c r="AI16" i="12"/>
  <c r="AK16" i="12"/>
  <c r="AI23" i="12"/>
  <c r="AK23" i="12"/>
  <c r="AJ23" i="12"/>
  <c r="AI27" i="12"/>
  <c r="AK27" i="12"/>
  <c r="AJ27" i="12"/>
  <c r="AK30" i="12"/>
  <c r="AJ30" i="12"/>
  <c r="AI30" i="12"/>
  <c r="AJ36" i="12"/>
  <c r="AI36" i="12"/>
  <c r="AK36" i="12"/>
  <c r="AI43" i="12"/>
  <c r="AK43" i="12"/>
  <c r="AJ43" i="12"/>
  <c r="AK49" i="12"/>
  <c r="AJ49" i="12"/>
  <c r="AI49" i="12"/>
  <c r="AI51" i="12"/>
  <c r="AK51" i="12"/>
  <c r="AJ51" i="12"/>
  <c r="AI55" i="12"/>
  <c r="AK55" i="12"/>
  <c r="AJ55" i="12"/>
  <c r="AK58" i="12"/>
  <c r="AJ58" i="12"/>
  <c r="AI58" i="12"/>
  <c r="AK61" i="12"/>
  <c r="AJ61" i="12"/>
  <c r="AI61" i="12"/>
  <c r="AK65" i="12"/>
  <c r="AJ65" i="12"/>
  <c r="AI65" i="12"/>
  <c r="AK69" i="12"/>
  <c r="AJ69" i="12"/>
  <c r="AI69" i="12"/>
  <c r="AI79" i="12"/>
  <c r="AK79" i="12"/>
  <c r="AJ79" i="12"/>
  <c r="AK86" i="12"/>
  <c r="AJ86" i="12"/>
  <c r="AI86" i="12"/>
  <c r="AJ8" i="12"/>
  <c r="AI8" i="12"/>
  <c r="AK8" i="12"/>
  <c r="AI11" i="12"/>
  <c r="AK11" i="12"/>
  <c r="AJ11" i="12"/>
  <c r="AK22" i="12"/>
  <c r="AJ22" i="12"/>
  <c r="AI22" i="12"/>
  <c r="AK29" i="12"/>
  <c r="AJ29" i="12"/>
  <c r="AI29" i="12"/>
  <c r="AJ32" i="12"/>
  <c r="AI32" i="12"/>
  <c r="AK32" i="12"/>
  <c r="AK46" i="12"/>
  <c r="AJ46" i="12"/>
  <c r="AI46" i="12"/>
  <c r="AJ64" i="12"/>
  <c r="AI64" i="12"/>
  <c r="AK64" i="12"/>
  <c r="AK89" i="12"/>
  <c r="AJ89" i="12"/>
  <c r="AI89" i="12"/>
  <c r="AK9" i="12"/>
  <c r="AJ9" i="12"/>
  <c r="AI9" i="12"/>
  <c r="AK13" i="12"/>
  <c r="AJ13" i="12"/>
  <c r="AI13" i="12"/>
  <c r="AK17" i="12"/>
  <c r="AJ17" i="12"/>
  <c r="AI17" i="12"/>
  <c r="AJ20" i="12"/>
  <c r="AI20" i="12"/>
  <c r="AK20" i="12"/>
  <c r="AJ24" i="12"/>
  <c r="AI24" i="12"/>
  <c r="AK24" i="12"/>
  <c r="AI31" i="12"/>
  <c r="AK31" i="12"/>
  <c r="AJ31" i="12"/>
  <c r="AK33" i="12"/>
  <c r="AJ33" i="12"/>
  <c r="AI33" i="12"/>
  <c r="AK37" i="12"/>
  <c r="AJ37" i="12"/>
  <c r="AI37" i="12"/>
  <c r="AJ40" i="12"/>
  <c r="AI40" i="12"/>
  <c r="AK40" i="12"/>
  <c r="AJ44" i="12"/>
  <c r="AI44" i="12"/>
  <c r="AK44" i="12"/>
  <c r="AI47" i="12"/>
  <c r="AK47" i="12"/>
  <c r="AJ47" i="12"/>
  <c r="AJ52" i="12"/>
  <c r="AI52" i="12"/>
  <c r="AK52" i="12"/>
  <c r="AJ56" i="12"/>
  <c r="AI56" i="12"/>
  <c r="AK56" i="12"/>
  <c r="AI59" i="12"/>
  <c r="AK59" i="12"/>
  <c r="AJ59" i="12"/>
  <c r="AK62" i="12"/>
  <c r="AJ62" i="12"/>
  <c r="AI62" i="12"/>
  <c r="AK66" i="12"/>
  <c r="AJ66" i="12"/>
  <c r="AI66" i="12"/>
  <c r="AK70" i="12"/>
  <c r="AJ70" i="12"/>
  <c r="AI70" i="12"/>
  <c r="AK73" i="12"/>
  <c r="AJ73" i="12"/>
  <c r="AI73" i="12"/>
  <c r="AJ76" i="12"/>
  <c r="AI76" i="12"/>
  <c r="AK76" i="12"/>
  <c r="AJ80" i="12"/>
  <c r="AI80" i="12"/>
  <c r="AK80" i="12"/>
  <c r="AI83" i="12"/>
  <c r="AK83" i="12"/>
  <c r="AJ83" i="12"/>
  <c r="AI87" i="12"/>
  <c r="AK87" i="12"/>
  <c r="AJ87" i="12"/>
  <c r="AK90" i="12"/>
  <c r="AJ90" i="12"/>
  <c r="AI90" i="12"/>
  <c r="AE8" i="12"/>
  <c r="AE50" i="12"/>
  <c r="AE60" i="12"/>
  <c r="AE11" i="12"/>
  <c r="AE21" i="12"/>
  <c r="AE32" i="12"/>
  <c r="AE36" i="12"/>
  <c r="AE39" i="12"/>
  <c r="AE46" i="12"/>
  <c r="AE53" i="12"/>
  <c r="AE56" i="12"/>
  <c r="AE73" i="12"/>
  <c r="AE90" i="12"/>
  <c r="AE71" i="12"/>
  <c r="AE7" i="12"/>
  <c r="AE15" i="12"/>
  <c r="AE74" i="12"/>
  <c r="AE83" i="12"/>
  <c r="AE17" i="12"/>
  <c r="AE67" i="12"/>
  <c r="AE84" i="12"/>
  <c r="AE18" i="12"/>
  <c r="AE77" i="12"/>
  <c r="AE26" i="12"/>
  <c r="AE43" i="12"/>
  <c r="AE22" i="12"/>
  <c r="AE81" i="12"/>
  <c r="AE88" i="12"/>
  <c r="AE29" i="12"/>
  <c r="AE63" i="12"/>
  <c r="AE19" i="12"/>
  <c r="AE23" i="12"/>
  <c r="AE27" i="12"/>
  <c r="AE33" i="12"/>
  <c r="AE37" i="12"/>
  <c r="AE47" i="12"/>
  <c r="AE57" i="12"/>
  <c r="AE72" i="12"/>
  <c r="AE75" i="12"/>
  <c r="AE82" i="12"/>
  <c r="AE85" i="12"/>
  <c r="AE89" i="12"/>
  <c r="AE91" i="12"/>
  <c r="AE25" i="12"/>
  <c r="AE35" i="12"/>
  <c r="AE49" i="12"/>
  <c r="AE59" i="12"/>
  <c r="AE87" i="12"/>
  <c r="AE14" i="12"/>
  <c r="AE62" i="12"/>
  <c r="AE66" i="12"/>
  <c r="AE80" i="12"/>
  <c r="AE13" i="12"/>
  <c r="AE24" i="12"/>
  <c r="AE38" i="12"/>
  <c r="AE41" i="12"/>
  <c r="AE51" i="12"/>
  <c r="AE55" i="12"/>
  <c r="AE58" i="12"/>
  <c r="AE65" i="12"/>
  <c r="AE79" i="12"/>
  <c r="AE86" i="12"/>
  <c r="AE10" i="12"/>
  <c r="AE28" i="12"/>
  <c r="AE42" i="12"/>
  <c r="AE52" i="12"/>
  <c r="AE70" i="12"/>
  <c r="AE76" i="12"/>
  <c r="AE9" i="12"/>
  <c r="AE20" i="12"/>
  <c r="AE31" i="12"/>
  <c r="AE34" i="12"/>
  <c r="AE45" i="12"/>
  <c r="AE48" i="12"/>
  <c r="AE61" i="12"/>
  <c r="AE69" i="12"/>
  <c r="AE12" i="12"/>
  <c r="AE16" i="12"/>
  <c r="AE30" i="12"/>
  <c r="AE40" i="12"/>
  <c r="AE44" i="12"/>
  <c r="AE54" i="12"/>
  <c r="AE64" i="12"/>
  <c r="AE68" i="12"/>
  <c r="AE78" i="12"/>
  <c r="AD6" i="12"/>
  <c r="AC6" i="12"/>
  <c r="AB6" i="12"/>
  <c r="C42" i="2"/>
  <c r="AR27" i="13"/>
  <c r="AJ6" i="12" l="1"/>
  <c r="AK6" i="12"/>
  <c r="AI6" i="12"/>
  <c r="AW91" i="13"/>
  <c r="AV91" i="13"/>
  <c r="AU91" i="13"/>
  <c r="AW90" i="13"/>
  <c r="AV90" i="13"/>
  <c r="AU90" i="13"/>
  <c r="AW89" i="13"/>
  <c r="AV89" i="13"/>
  <c r="AU89" i="13"/>
  <c r="AW88" i="13"/>
  <c r="AV88" i="13"/>
  <c r="AU88" i="13"/>
  <c r="AW87" i="13"/>
  <c r="AV87" i="13"/>
  <c r="AU87" i="13"/>
  <c r="AW86" i="13"/>
  <c r="AV86" i="13"/>
  <c r="AU86" i="13"/>
  <c r="AW85" i="13"/>
  <c r="AV85" i="13"/>
  <c r="AU85" i="13"/>
  <c r="AW84" i="13"/>
  <c r="AV84" i="13"/>
  <c r="AU84" i="13"/>
  <c r="AW83" i="13"/>
  <c r="AV83" i="13"/>
  <c r="AU83" i="13"/>
  <c r="AW82" i="13"/>
  <c r="AV82" i="13"/>
  <c r="AU82" i="13"/>
  <c r="AW81" i="13"/>
  <c r="AV81" i="13"/>
  <c r="AU81" i="13"/>
  <c r="AW80" i="13"/>
  <c r="AV80" i="13"/>
  <c r="AU80" i="13"/>
  <c r="AW79" i="13"/>
  <c r="AV79" i="13"/>
  <c r="AU79" i="13"/>
  <c r="AW78" i="13"/>
  <c r="AV78" i="13"/>
  <c r="AU78" i="13"/>
  <c r="AW77" i="13"/>
  <c r="AV77" i="13"/>
  <c r="AU77" i="13"/>
  <c r="AW76" i="13"/>
  <c r="AV76" i="13"/>
  <c r="AU76" i="13"/>
  <c r="AW75" i="13"/>
  <c r="AV75" i="13"/>
  <c r="AU75" i="13"/>
  <c r="AW74" i="13"/>
  <c r="AV74" i="13"/>
  <c r="AU74" i="13"/>
  <c r="AW73" i="13"/>
  <c r="AV73" i="13"/>
  <c r="AU73" i="13"/>
  <c r="AW72" i="13"/>
  <c r="AV72" i="13"/>
  <c r="AU72" i="13"/>
  <c r="AW71" i="13"/>
  <c r="AV71" i="13"/>
  <c r="AU71" i="13"/>
  <c r="AW70" i="13"/>
  <c r="AV70" i="13"/>
  <c r="AU70" i="13"/>
  <c r="AW69" i="13"/>
  <c r="AV69" i="13"/>
  <c r="AU69" i="13"/>
  <c r="AW68" i="13"/>
  <c r="AV68" i="13"/>
  <c r="AU68" i="13"/>
  <c r="AW67" i="13"/>
  <c r="AV67" i="13"/>
  <c r="AU67" i="13"/>
  <c r="AW66" i="13"/>
  <c r="AV66" i="13"/>
  <c r="AU66" i="13"/>
  <c r="AW65" i="13"/>
  <c r="AV65" i="13"/>
  <c r="AU65" i="13"/>
  <c r="AW64" i="13"/>
  <c r="AV64" i="13"/>
  <c r="AU64" i="13"/>
  <c r="AW63" i="13"/>
  <c r="AV63" i="13"/>
  <c r="AU63" i="13"/>
  <c r="AW62" i="13"/>
  <c r="AV62" i="13"/>
  <c r="AU62" i="13"/>
  <c r="AW61" i="13"/>
  <c r="AV61" i="13"/>
  <c r="AU61" i="13"/>
  <c r="AW60" i="13"/>
  <c r="AV60" i="13"/>
  <c r="AU60" i="13"/>
  <c r="AW59" i="13"/>
  <c r="AV59" i="13"/>
  <c r="AU59" i="13"/>
  <c r="AW58" i="13"/>
  <c r="AV58" i="13"/>
  <c r="AU58" i="13"/>
  <c r="AW57" i="13"/>
  <c r="AV57" i="13"/>
  <c r="AU57" i="13"/>
  <c r="AW56" i="13"/>
  <c r="AV56" i="13"/>
  <c r="AU56" i="13"/>
  <c r="AW55" i="13"/>
  <c r="AV55" i="13"/>
  <c r="AU55" i="13"/>
  <c r="AW54" i="13"/>
  <c r="AV54" i="13"/>
  <c r="AU54" i="13"/>
  <c r="AW53" i="13"/>
  <c r="AV53" i="13"/>
  <c r="AU53" i="13"/>
  <c r="AW52" i="13"/>
  <c r="AV52" i="13"/>
  <c r="AU52" i="13"/>
  <c r="AW51" i="13"/>
  <c r="AV51" i="13"/>
  <c r="AU51" i="13"/>
  <c r="AW50" i="13"/>
  <c r="AV50" i="13"/>
  <c r="AU50" i="13"/>
  <c r="AW49" i="13"/>
  <c r="AV49" i="13"/>
  <c r="AU49" i="13"/>
  <c r="AW48" i="13"/>
  <c r="AV48" i="13"/>
  <c r="AU48" i="13"/>
  <c r="AW47" i="13"/>
  <c r="AV47" i="13"/>
  <c r="AU47" i="13"/>
  <c r="AW46" i="13"/>
  <c r="AV46" i="13"/>
  <c r="AU46" i="13"/>
  <c r="AW45" i="13"/>
  <c r="AV45" i="13"/>
  <c r="AU45" i="13"/>
  <c r="AW44" i="13"/>
  <c r="AV44" i="13"/>
  <c r="AU44" i="13"/>
  <c r="AW43" i="13"/>
  <c r="AV43" i="13"/>
  <c r="AU43" i="13"/>
  <c r="AW42" i="13"/>
  <c r="AV42" i="13"/>
  <c r="AU42" i="13"/>
  <c r="AW41" i="13"/>
  <c r="AV41" i="13"/>
  <c r="AU41" i="13"/>
  <c r="AW40" i="13"/>
  <c r="AV40" i="13"/>
  <c r="AU40" i="13"/>
  <c r="AV39" i="13"/>
  <c r="AU39" i="13"/>
  <c r="AW38" i="13"/>
  <c r="AV38" i="13"/>
  <c r="AU38" i="13"/>
  <c r="AW37" i="13"/>
  <c r="AV37" i="13"/>
  <c r="AU37" i="13"/>
  <c r="AW36" i="13"/>
  <c r="AV36" i="13"/>
  <c r="AU36" i="13"/>
  <c r="AW35" i="13"/>
  <c r="AV35" i="13"/>
  <c r="AU35" i="13"/>
  <c r="AW34" i="13"/>
  <c r="AV34" i="13"/>
  <c r="AU34" i="13"/>
  <c r="AW33" i="13"/>
  <c r="AV33" i="13"/>
  <c r="AU33" i="13"/>
  <c r="AW32" i="13"/>
  <c r="AV32" i="13"/>
  <c r="AU32" i="13"/>
  <c r="AW31" i="13"/>
  <c r="AV31" i="13"/>
  <c r="AU31" i="13"/>
  <c r="AW30" i="13"/>
  <c r="AV30" i="13"/>
  <c r="AU30" i="13"/>
  <c r="AW29" i="13"/>
  <c r="AV29" i="13"/>
  <c r="AU29" i="13"/>
  <c r="AW28" i="13"/>
  <c r="AV28" i="13"/>
  <c r="AU28" i="13"/>
  <c r="AW27" i="13"/>
  <c r="AV27" i="13"/>
  <c r="AU27" i="13"/>
  <c r="AW26" i="13"/>
  <c r="AV26" i="13"/>
  <c r="AU26" i="13"/>
  <c r="AW25" i="13"/>
  <c r="AV25" i="13"/>
  <c r="AU25" i="13"/>
  <c r="AW24" i="13"/>
  <c r="AV24" i="13"/>
  <c r="AU24" i="13"/>
  <c r="AW23" i="13"/>
  <c r="AV23" i="13"/>
  <c r="AU23" i="13"/>
  <c r="AW22" i="13"/>
  <c r="AV22" i="13"/>
  <c r="AU22" i="13"/>
  <c r="AW21" i="13"/>
  <c r="AV21" i="13"/>
  <c r="AU21" i="13"/>
  <c r="AW20" i="13"/>
  <c r="AV20" i="13"/>
  <c r="AU20" i="13"/>
  <c r="AW19" i="13"/>
  <c r="AV19" i="13"/>
  <c r="AU19" i="13"/>
  <c r="AW18" i="13"/>
  <c r="AV18" i="13"/>
  <c r="AU18" i="13"/>
  <c r="AW17" i="13"/>
  <c r="AV17" i="13"/>
  <c r="AU17" i="13"/>
  <c r="AW16" i="13"/>
  <c r="AV16" i="13"/>
  <c r="AU16" i="13"/>
  <c r="AW15" i="13"/>
  <c r="AV15" i="13"/>
  <c r="AU15" i="13"/>
  <c r="AW14" i="13"/>
  <c r="AV14" i="13"/>
  <c r="AU14" i="13"/>
  <c r="AW13" i="13"/>
  <c r="AV13" i="13"/>
  <c r="AU13" i="13"/>
  <c r="AW12" i="13"/>
  <c r="AV12" i="13"/>
  <c r="AU12" i="13"/>
  <c r="AW11" i="13"/>
  <c r="AV11" i="13"/>
  <c r="AU11" i="13"/>
  <c r="AW10" i="13"/>
  <c r="AV10" i="13"/>
  <c r="AU10" i="13"/>
  <c r="AV9" i="13"/>
  <c r="AU9" i="13"/>
  <c r="AW8" i="13"/>
  <c r="AV8" i="13"/>
  <c r="AU8" i="13"/>
  <c r="AW7" i="13"/>
  <c r="AV7" i="13"/>
  <c r="AU7" i="13"/>
  <c r="G4" i="11"/>
  <c r="H4" i="11"/>
  <c r="C19" i="15"/>
  <c r="C9" i="15"/>
  <c r="BC7" i="13" l="1"/>
  <c r="BD7" i="13"/>
  <c r="BB7" i="13"/>
  <c r="AU6" i="13"/>
  <c r="BD10" i="13"/>
  <c r="BC10" i="13"/>
  <c r="BB10" i="13"/>
  <c r="BD18" i="13"/>
  <c r="BC18" i="13"/>
  <c r="BB18" i="13"/>
  <c r="BD22" i="13"/>
  <c r="BC22" i="13"/>
  <c r="BB22" i="13"/>
  <c r="BD34" i="13"/>
  <c r="BC34" i="13"/>
  <c r="BB34" i="13"/>
  <c r="BD45" i="13"/>
  <c r="BC45" i="13"/>
  <c r="BB45" i="13"/>
  <c r="BD13" i="13"/>
  <c r="BC13" i="13"/>
  <c r="BB13" i="13"/>
  <c r="BC17" i="13"/>
  <c r="BD17" i="13"/>
  <c r="BB17" i="13"/>
  <c r="BC21" i="13"/>
  <c r="BD21" i="13"/>
  <c r="BB21" i="13"/>
  <c r="BD37" i="13"/>
  <c r="BC37" i="13"/>
  <c r="BB37" i="13"/>
  <c r="BD40" i="13"/>
  <c r="BC40" i="13"/>
  <c r="BB40" i="13"/>
  <c r="BD48" i="13"/>
  <c r="BC48" i="13"/>
  <c r="BB48" i="13"/>
  <c r="BD60" i="13"/>
  <c r="BC60" i="13"/>
  <c r="BB60" i="13"/>
  <c r="BD68" i="13"/>
  <c r="BC68" i="13"/>
  <c r="BB68" i="13"/>
  <c r="BD76" i="13"/>
  <c r="BC76" i="13"/>
  <c r="BB76" i="13"/>
  <c r="BD80" i="13"/>
  <c r="BC80" i="13"/>
  <c r="BB80" i="13"/>
  <c r="BD84" i="13"/>
  <c r="BC84" i="13"/>
  <c r="BB84" i="13"/>
  <c r="BD88" i="13"/>
  <c r="BC88" i="13"/>
  <c r="BB88" i="13"/>
  <c r="BD9" i="13"/>
  <c r="BC9" i="13"/>
  <c r="BB9" i="13"/>
  <c r="BD12" i="13"/>
  <c r="BC12" i="13"/>
  <c r="BB12" i="13"/>
  <c r="BD16" i="13"/>
  <c r="BC16" i="13"/>
  <c r="BB16" i="13"/>
  <c r="BD20" i="13"/>
  <c r="BC20" i="13"/>
  <c r="BB20" i="13"/>
  <c r="BD24" i="13"/>
  <c r="BC24" i="13"/>
  <c r="BB24" i="13"/>
  <c r="BD28" i="13"/>
  <c r="BC28" i="13"/>
  <c r="BB28" i="13"/>
  <c r="BD32" i="13"/>
  <c r="BC32" i="13"/>
  <c r="BB32" i="13"/>
  <c r="BD36" i="13"/>
  <c r="BC36" i="13"/>
  <c r="BB36" i="13"/>
  <c r="BD43" i="13"/>
  <c r="BB43" i="13"/>
  <c r="BC43" i="13"/>
  <c r="BD47" i="13"/>
  <c r="BB47" i="13"/>
  <c r="BC47" i="13"/>
  <c r="BD51" i="13"/>
  <c r="BB51" i="13"/>
  <c r="BC51" i="13"/>
  <c r="BD55" i="13"/>
  <c r="BB55" i="13"/>
  <c r="BC55" i="13"/>
  <c r="BD59" i="13"/>
  <c r="BB59" i="13"/>
  <c r="BC59" i="13"/>
  <c r="BD63" i="13"/>
  <c r="BB63" i="13"/>
  <c r="BC63" i="13"/>
  <c r="BD67" i="13"/>
  <c r="BB67" i="13"/>
  <c r="BC67" i="13"/>
  <c r="BD71" i="13"/>
  <c r="BB71" i="13"/>
  <c r="BC71" i="13"/>
  <c r="BD75" i="13"/>
  <c r="BB75" i="13"/>
  <c r="BC75" i="13"/>
  <c r="BD79" i="13"/>
  <c r="BB79" i="13"/>
  <c r="BC79" i="13"/>
  <c r="BD83" i="13"/>
  <c r="BB83" i="13"/>
  <c r="BC83" i="13"/>
  <c r="BD87" i="13"/>
  <c r="BB87" i="13"/>
  <c r="BC87" i="13"/>
  <c r="BB91" i="13"/>
  <c r="BD91" i="13"/>
  <c r="BC91" i="13"/>
  <c r="BD14" i="13"/>
  <c r="BC14" i="13"/>
  <c r="BB14" i="13"/>
  <c r="BD26" i="13"/>
  <c r="BC26" i="13"/>
  <c r="BB26" i="13"/>
  <c r="BD30" i="13"/>
  <c r="BC30" i="13"/>
  <c r="BB30" i="13"/>
  <c r="BD38" i="13"/>
  <c r="BC38" i="13"/>
  <c r="BB38" i="13"/>
  <c r="BD41" i="13"/>
  <c r="BC41" i="13"/>
  <c r="BB41" i="13"/>
  <c r="BC49" i="13"/>
  <c r="BD49" i="13"/>
  <c r="BB49" i="13"/>
  <c r="BC53" i="13"/>
  <c r="BD53" i="13"/>
  <c r="BB53" i="13"/>
  <c r="BD57" i="13"/>
  <c r="BC57" i="13"/>
  <c r="BB57" i="13"/>
  <c r="BD61" i="13"/>
  <c r="BC61" i="13"/>
  <c r="BB61" i="13"/>
  <c r="BC65" i="13"/>
  <c r="BD65" i="13"/>
  <c r="BB65" i="13"/>
  <c r="BD69" i="13"/>
  <c r="BC69" i="13"/>
  <c r="BB69" i="13"/>
  <c r="BD73" i="13"/>
  <c r="BC73" i="13"/>
  <c r="BB73" i="13"/>
  <c r="BD77" i="13"/>
  <c r="BC77" i="13"/>
  <c r="BB77" i="13"/>
  <c r="BC81" i="13"/>
  <c r="BD81" i="13"/>
  <c r="BB81" i="13"/>
  <c r="BC85" i="13"/>
  <c r="BD85" i="13"/>
  <c r="BB85" i="13"/>
  <c r="BD89" i="13"/>
  <c r="BC89" i="13"/>
  <c r="BB89" i="13"/>
  <c r="BD25" i="13"/>
  <c r="BC25" i="13"/>
  <c r="BB25" i="13"/>
  <c r="BD29" i="13"/>
  <c r="BC29" i="13"/>
  <c r="BB29" i="13"/>
  <c r="BC33" i="13"/>
  <c r="BD33" i="13"/>
  <c r="BB33" i="13"/>
  <c r="BD44" i="13"/>
  <c r="BC44" i="13"/>
  <c r="BB44" i="13"/>
  <c r="BD52" i="13"/>
  <c r="BC52" i="13"/>
  <c r="BB52" i="13"/>
  <c r="BD56" i="13"/>
  <c r="BC56" i="13"/>
  <c r="BB56" i="13"/>
  <c r="BD64" i="13"/>
  <c r="BC64" i="13"/>
  <c r="BB64" i="13"/>
  <c r="BD72" i="13"/>
  <c r="BC72" i="13"/>
  <c r="BB72" i="13"/>
  <c r="BD8" i="13"/>
  <c r="BC8" i="13"/>
  <c r="BB8" i="13"/>
  <c r="BD11" i="13"/>
  <c r="BB11" i="13"/>
  <c r="BC11" i="13"/>
  <c r="BD15" i="13"/>
  <c r="BB15" i="13"/>
  <c r="BC15" i="13"/>
  <c r="BD19" i="13"/>
  <c r="BB19" i="13"/>
  <c r="BC19" i="13"/>
  <c r="BD23" i="13"/>
  <c r="BB23" i="13"/>
  <c r="BC23" i="13"/>
  <c r="BD27" i="13"/>
  <c r="BB27" i="13"/>
  <c r="BC27" i="13"/>
  <c r="BD31" i="13"/>
  <c r="BB31" i="13"/>
  <c r="BC31" i="13"/>
  <c r="BD35" i="13"/>
  <c r="BB35" i="13"/>
  <c r="BC35" i="13"/>
  <c r="BD39" i="13"/>
  <c r="BB39" i="13"/>
  <c r="BC39" i="13"/>
  <c r="BD42" i="13"/>
  <c r="BC42" i="13"/>
  <c r="BB42" i="13"/>
  <c r="BD46" i="13"/>
  <c r="BC46" i="13"/>
  <c r="BB46" i="13"/>
  <c r="BD50" i="13"/>
  <c r="BC50" i="13"/>
  <c r="BB50" i="13"/>
  <c r="BD54" i="13"/>
  <c r="BC54" i="13"/>
  <c r="BB54" i="13"/>
  <c r="BD58" i="13"/>
  <c r="BC58" i="13"/>
  <c r="BB58" i="13"/>
  <c r="BD62" i="13"/>
  <c r="BC62" i="13"/>
  <c r="BB62" i="13"/>
  <c r="BD66" i="13"/>
  <c r="BC66" i="13"/>
  <c r="BB66" i="13"/>
  <c r="BD70" i="13"/>
  <c r="BC70" i="13"/>
  <c r="BB70" i="13"/>
  <c r="BD74" i="13"/>
  <c r="BC74" i="13"/>
  <c r="BB74" i="13"/>
  <c r="BD78" i="13"/>
  <c r="BC78" i="13"/>
  <c r="BB78" i="13"/>
  <c r="BD82" i="13"/>
  <c r="BC82" i="13"/>
  <c r="BB82" i="13"/>
  <c r="BD86" i="13"/>
  <c r="BC86" i="13"/>
  <c r="BB86" i="13"/>
  <c r="BD90" i="13"/>
  <c r="BC90" i="13"/>
  <c r="BB90" i="13"/>
  <c r="AX17" i="13"/>
  <c r="AX25" i="13"/>
  <c r="AX44" i="13"/>
  <c r="AX48" i="13"/>
  <c r="AX52" i="13"/>
  <c r="AX56" i="13"/>
  <c r="AX60" i="13"/>
  <c r="AX64" i="13"/>
  <c r="AX68" i="13"/>
  <c r="AX72" i="13"/>
  <c r="AX80" i="13"/>
  <c r="AX84" i="13"/>
  <c r="AX88" i="13"/>
  <c r="AX12" i="13"/>
  <c r="AX16" i="13"/>
  <c r="AX20" i="13"/>
  <c r="AX24" i="13"/>
  <c r="AX28" i="13"/>
  <c r="AX32" i="13"/>
  <c r="AX36" i="13"/>
  <c r="AX43" i="13"/>
  <c r="AX47" i="13"/>
  <c r="AX51" i="13"/>
  <c r="AX55" i="13"/>
  <c r="AX59" i="13"/>
  <c r="AX63" i="13"/>
  <c r="AX67" i="13"/>
  <c r="AX75" i="13"/>
  <c r="AX79" i="13"/>
  <c r="AX83" i="13"/>
  <c r="AX87" i="13"/>
  <c r="AX91" i="13"/>
  <c r="AX39" i="13"/>
  <c r="AX33" i="13"/>
  <c r="AX40" i="13"/>
  <c r="AX76" i="13"/>
  <c r="AV6" i="13"/>
  <c r="AX71" i="13"/>
  <c r="AW6" i="13"/>
  <c r="AX13" i="13"/>
  <c r="AX21" i="13"/>
  <c r="AX29" i="13"/>
  <c r="AX37" i="13"/>
  <c r="AX9" i="13"/>
  <c r="AX11" i="13"/>
  <c r="AX15" i="13"/>
  <c r="AX19" i="13"/>
  <c r="AX23" i="13"/>
  <c r="AX27" i="13"/>
  <c r="AX31" i="13"/>
  <c r="AX35" i="13"/>
  <c r="AX42" i="13"/>
  <c r="AX46" i="13"/>
  <c r="AX50" i="13"/>
  <c r="AX54" i="13"/>
  <c r="AX58" i="13"/>
  <c r="AX62" i="13"/>
  <c r="AX66" i="13"/>
  <c r="AX70" i="13"/>
  <c r="AX74" i="13"/>
  <c r="AX78" i="13"/>
  <c r="AX82" i="13"/>
  <c r="AX86" i="13"/>
  <c r="AX90" i="13"/>
  <c r="AX8" i="13"/>
  <c r="AX7" i="13"/>
  <c r="AX10" i="13"/>
  <c r="AX14" i="13"/>
  <c r="AX18" i="13"/>
  <c r="AX22" i="13"/>
  <c r="AX26" i="13"/>
  <c r="AX30" i="13"/>
  <c r="AX34" i="13"/>
  <c r="AX38" i="13"/>
  <c r="AX41" i="13"/>
  <c r="AX45" i="13"/>
  <c r="AX49" i="13"/>
  <c r="AX53" i="13"/>
  <c r="AX57" i="13"/>
  <c r="AX61" i="13"/>
  <c r="AX65" i="13"/>
  <c r="AX69" i="13"/>
  <c r="AX73" i="13"/>
  <c r="AX77" i="13"/>
  <c r="AX81" i="13"/>
  <c r="AX85" i="13"/>
  <c r="AX89" i="13"/>
  <c r="AE6" i="12"/>
  <c r="AG6" i="12" s="1"/>
  <c r="AG3" i="12" s="1"/>
  <c r="P6" i="12"/>
  <c r="M6" i="12"/>
  <c r="J6" i="12"/>
  <c r="G6" i="12"/>
  <c r="D6" i="12"/>
  <c r="AI6" i="13"/>
  <c r="AF6" i="13"/>
  <c r="AC6" i="13"/>
  <c r="Z6" i="13"/>
  <c r="W6" i="13"/>
  <c r="T6" i="13"/>
  <c r="Q6" i="13"/>
  <c r="N6" i="13"/>
  <c r="K6" i="13"/>
  <c r="H6" i="13"/>
  <c r="E6" i="13"/>
  <c r="BB6" i="13" l="1"/>
  <c r="BD6" i="13"/>
  <c r="BC6" i="13"/>
  <c r="AJ5" i="12"/>
  <c r="AK5" i="12"/>
  <c r="AI5" i="12"/>
  <c r="E40" i="2"/>
  <c r="AN16" i="15"/>
  <c r="CI39" i="5"/>
  <c r="CH39" i="5"/>
  <c r="U16" i="15" s="1"/>
  <c r="CG39" i="5"/>
  <c r="T16" i="15" s="1"/>
  <c r="CF39" i="5"/>
  <c r="BN16" i="15" s="1"/>
  <c r="CE39" i="5"/>
  <c r="CJ16" i="15" s="1"/>
  <c r="CD39" i="5"/>
  <c r="BA16" i="15" s="1"/>
  <c r="CC39" i="5"/>
  <c r="AT16" i="15" s="1"/>
  <c r="CB39" i="5"/>
  <c r="BO16" i="15" s="1"/>
  <c r="CA39" i="5"/>
  <c r="BM16" i="15" s="1"/>
  <c r="BZ39" i="5"/>
  <c r="CE16" i="15" s="1"/>
  <c r="BY39" i="5"/>
  <c r="BI16" i="15" s="1"/>
  <c r="BX39" i="5"/>
  <c r="AZ16" i="15" s="1"/>
  <c r="BW39" i="5"/>
  <c r="BL16" i="15" s="1"/>
  <c r="BV39" i="5"/>
  <c r="S16" i="15" s="1"/>
  <c r="BU39" i="5"/>
  <c r="BY16" i="15" s="1"/>
  <c r="BT39" i="5"/>
  <c r="R16" i="15" s="1"/>
  <c r="BS39" i="5"/>
  <c r="Q16" i="15" s="1"/>
  <c r="BR39" i="5"/>
  <c r="AU16" i="15" s="1"/>
  <c r="BQ39" i="5"/>
  <c r="P16" i="15" s="1"/>
  <c r="BP39" i="5"/>
  <c r="BK16" i="15" s="1"/>
  <c r="BO39" i="5"/>
  <c r="CH16" i="15" s="1"/>
  <c r="BN39" i="5"/>
  <c r="BH16" i="15" s="1"/>
  <c r="BM39" i="5"/>
  <c r="BG16" i="15" s="1"/>
  <c r="BL39" i="5"/>
  <c r="O16" i="15" s="1"/>
  <c r="BK39" i="5"/>
  <c r="AM16" i="15" s="1"/>
  <c r="BJ39" i="5"/>
  <c r="BR16" i="15" s="1"/>
  <c r="BI39" i="5"/>
  <c r="BQ16" i="15" s="1"/>
  <c r="BH39" i="5"/>
  <c r="AY16" i="15" s="1"/>
  <c r="BG39" i="5"/>
  <c r="AS16" i="15" s="1"/>
  <c r="BF39" i="5"/>
  <c r="CA16" i="15" s="1"/>
  <c r="BE39" i="5"/>
  <c r="AX16" i="15" s="1"/>
  <c r="BD39" i="5"/>
  <c r="AW16" i="15" s="1"/>
  <c r="BC39" i="5"/>
  <c r="AI16" i="15" s="1"/>
  <c r="BB39" i="5"/>
  <c r="W16" i="15" s="1"/>
  <c r="BA39" i="5"/>
  <c r="V16" i="15" s="1"/>
  <c r="AZ39" i="5"/>
  <c r="AH16" i="15" s="1"/>
  <c r="AY39" i="5"/>
  <c r="AP16" i="15" s="1"/>
  <c r="AX39" i="5"/>
  <c r="AO16" i="15" s="1"/>
  <c r="AW39" i="5"/>
  <c r="BZ16" i="15" s="1"/>
  <c r="AV39" i="5"/>
  <c r="AV16" i="15" s="1"/>
  <c r="AU39" i="5"/>
  <c r="BP16" i="15" s="1"/>
  <c r="AT39" i="5"/>
  <c r="AG16" i="15" s="1"/>
  <c r="AS39" i="5"/>
  <c r="AE16" i="15" s="1"/>
  <c r="AR39" i="5"/>
  <c r="CD16" i="15" s="1"/>
  <c r="AQ39" i="5"/>
  <c r="BB16" i="15" s="1"/>
  <c r="AP39" i="5"/>
  <c r="BF16" i="15" s="1"/>
  <c r="AO39" i="5"/>
  <c r="N16" i="15" s="1"/>
  <c r="AN39" i="5"/>
  <c r="BE16" i="15" s="1"/>
  <c r="AM39" i="5"/>
  <c r="BX16" i="15" s="1"/>
  <c r="AL39" i="5"/>
  <c r="BW16" i="15" s="1"/>
  <c r="AK39" i="5"/>
  <c r="AD16" i="15" s="1"/>
  <c r="AJ39" i="5"/>
  <c r="BD16" i="15" s="1"/>
  <c r="AI39" i="5"/>
  <c r="Y16" i="15" s="1"/>
  <c r="AH39" i="5"/>
  <c r="AC16" i="15" s="1"/>
  <c r="AG39" i="5"/>
  <c r="M16" i="15" s="1"/>
  <c r="AF39" i="5"/>
  <c r="CG16" i="15" s="1"/>
  <c r="AE39" i="5"/>
  <c r="L16" i="15" s="1"/>
  <c r="AD39" i="5"/>
  <c r="AB16" i="15" s="1"/>
  <c r="AC39" i="5"/>
  <c r="K16" i="15" s="1"/>
  <c r="AB39" i="5"/>
  <c r="BJ16" i="15" s="1"/>
  <c r="AA39" i="5"/>
  <c r="BT16" i="15" s="1"/>
  <c r="Z39" i="5"/>
  <c r="AJ16" i="15" s="1"/>
  <c r="Y39" i="5"/>
  <c r="J16" i="15" s="1"/>
  <c r="X39" i="5"/>
  <c r="BC16" i="15" s="1"/>
  <c r="W39" i="5"/>
  <c r="BV16" i="15" s="1"/>
  <c r="V39" i="5"/>
  <c r="AR16" i="15" s="1"/>
  <c r="U39" i="5"/>
  <c r="CB16" i="15" s="1"/>
  <c r="T39" i="5"/>
  <c r="I16" i="15" s="1"/>
  <c r="S39" i="5"/>
  <c r="AA16" i="15" s="1"/>
  <c r="R39" i="5"/>
  <c r="AQ16" i="15" s="1"/>
  <c r="Q39" i="5"/>
  <c r="BU16" i="15" s="1"/>
  <c r="P39" i="5"/>
  <c r="H16" i="15" s="1"/>
  <c r="O39" i="5"/>
  <c r="CC16" i="15" s="1"/>
  <c r="N39" i="5"/>
  <c r="CI16" i="15" s="1"/>
  <c r="M39" i="5"/>
  <c r="G16" i="15" s="1"/>
  <c r="L39" i="5"/>
  <c r="Z16" i="15" s="1"/>
  <c r="K39" i="5"/>
  <c r="AL16" i="15" s="1"/>
  <c r="J39" i="5"/>
  <c r="F16" i="15" s="1"/>
  <c r="I39" i="5"/>
  <c r="E16" i="15" s="1"/>
  <c r="H39" i="5"/>
  <c r="D16" i="15" s="1"/>
  <c r="G39" i="5"/>
  <c r="CK16" i="15" s="1"/>
  <c r="F39" i="5"/>
  <c r="AK16" i="15" s="1"/>
  <c r="E39" i="5"/>
  <c r="X16" i="15" s="1"/>
  <c r="D39" i="5"/>
  <c r="CF16" i="15" s="1"/>
  <c r="C39" i="5"/>
  <c r="BS16" i="15" s="1"/>
  <c r="B39" i="5"/>
  <c r="AF16" i="15" s="1"/>
  <c r="CI40" i="9"/>
  <c r="AN17" i="15" s="1"/>
  <c r="AN20" i="15" s="1"/>
  <c r="CH40" i="9"/>
  <c r="U17" i="15" s="1"/>
  <c r="U20" i="15" s="1"/>
  <c r="CG40" i="9"/>
  <c r="T17" i="15" s="1"/>
  <c r="T20" i="15" s="1"/>
  <c r="CF40" i="9"/>
  <c r="BN17" i="15" s="1"/>
  <c r="CE40" i="9"/>
  <c r="CJ17" i="15" s="1"/>
  <c r="CJ20" i="15" s="1"/>
  <c r="CD40" i="9"/>
  <c r="BA17" i="15" s="1"/>
  <c r="BA20" i="15" s="1"/>
  <c r="CC40" i="9"/>
  <c r="AT17" i="15" s="1"/>
  <c r="CB40" i="9"/>
  <c r="BO17" i="15" s="1"/>
  <c r="CA40" i="9"/>
  <c r="BM17" i="15" s="1"/>
  <c r="BM20" i="15" s="1"/>
  <c r="BZ40" i="9"/>
  <c r="CE17" i="15" s="1"/>
  <c r="BY40" i="9"/>
  <c r="BI17" i="15" s="1"/>
  <c r="BI20" i="15" s="1"/>
  <c r="BX40" i="9"/>
  <c r="AZ17" i="15" s="1"/>
  <c r="AZ20" i="15" s="1"/>
  <c r="BW40" i="9"/>
  <c r="BL17" i="15" s="1"/>
  <c r="BL20" i="15" s="1"/>
  <c r="BV40" i="9"/>
  <c r="S17" i="15" s="1"/>
  <c r="BU40" i="9"/>
  <c r="BY17" i="15" s="1"/>
  <c r="BY20" i="15" s="1"/>
  <c r="BT40" i="9"/>
  <c r="R17" i="15" s="1"/>
  <c r="BS40" i="9"/>
  <c r="Q17" i="15" s="1"/>
  <c r="Q20" i="15" s="1"/>
  <c r="BR40" i="9"/>
  <c r="AU17" i="15" s="1"/>
  <c r="BQ40" i="9"/>
  <c r="P17" i="15" s="1"/>
  <c r="P20" i="15" s="1"/>
  <c r="BP40" i="9"/>
  <c r="BK17" i="15" s="1"/>
  <c r="BO40" i="9"/>
  <c r="CH17" i="15" s="1"/>
  <c r="BN40" i="9"/>
  <c r="BH17" i="15" s="1"/>
  <c r="BH20" i="15" s="1"/>
  <c r="BM40" i="9"/>
  <c r="BG17" i="15" s="1"/>
  <c r="BL40" i="9"/>
  <c r="O17" i="15" s="1"/>
  <c r="BK40" i="9"/>
  <c r="AM17" i="15" s="1"/>
  <c r="BJ40" i="9"/>
  <c r="BR17" i="15" s="1"/>
  <c r="BR18" i="15" s="1"/>
  <c r="BI40" i="9"/>
  <c r="BQ17" i="15" s="1"/>
  <c r="BQ20" i="15" s="1"/>
  <c r="BH40" i="9"/>
  <c r="AY17" i="15" s="1"/>
  <c r="BG40" i="9"/>
  <c r="AS17" i="15" s="1"/>
  <c r="AS20" i="15" s="1"/>
  <c r="BF40" i="9"/>
  <c r="CA17" i="15" s="1"/>
  <c r="BE40" i="9"/>
  <c r="AX17" i="15" s="1"/>
  <c r="BD40" i="9"/>
  <c r="AW17" i="15" s="1"/>
  <c r="AW20" i="15" s="1"/>
  <c r="BC40" i="9"/>
  <c r="AI17" i="15" s="1"/>
  <c r="BB40" i="9"/>
  <c r="W17" i="15" s="1"/>
  <c r="BA40" i="9"/>
  <c r="V17" i="15" s="1"/>
  <c r="AZ40" i="9"/>
  <c r="AH17" i="15" s="1"/>
  <c r="AY40" i="9"/>
  <c r="AP17" i="15" s="1"/>
  <c r="AX40" i="9"/>
  <c r="AO17" i="15" s="1"/>
  <c r="AO20" i="15" s="1"/>
  <c r="AW40" i="9"/>
  <c r="BZ17" i="15" s="1"/>
  <c r="AV40" i="9"/>
  <c r="AV17" i="15" s="1"/>
  <c r="AV20" i="15" s="1"/>
  <c r="AU40" i="9"/>
  <c r="BP17" i="15" s="1"/>
  <c r="BP20" i="15" s="1"/>
  <c r="AT40" i="9"/>
  <c r="AG17" i="15" s="1"/>
  <c r="AG20" i="15" s="1"/>
  <c r="AS40" i="9"/>
  <c r="AE17" i="15" s="1"/>
  <c r="AE18" i="15" s="1"/>
  <c r="AR40" i="9"/>
  <c r="CD17" i="15" s="1"/>
  <c r="AQ40" i="9"/>
  <c r="BB17" i="15" s="1"/>
  <c r="BB18" i="15" s="1"/>
  <c r="AP40" i="9"/>
  <c r="BF17" i="15" s="1"/>
  <c r="AO40" i="9"/>
  <c r="N17" i="15" s="1"/>
  <c r="AN40" i="9"/>
  <c r="BE17" i="15" s="1"/>
  <c r="BE20" i="15" s="1"/>
  <c r="AM40" i="9"/>
  <c r="BX17" i="15" s="1"/>
  <c r="BX20" i="15" s="1"/>
  <c r="AL40" i="9"/>
  <c r="BW17" i="15" s="1"/>
  <c r="BW18" i="15" s="1"/>
  <c r="AK40" i="9"/>
  <c r="AD17" i="15" s="1"/>
  <c r="AJ40" i="9"/>
  <c r="BD17" i="15" s="1"/>
  <c r="BD20" i="15" s="1"/>
  <c r="AI40" i="9"/>
  <c r="Y17" i="15" s="1"/>
  <c r="Y20" i="15" s="1"/>
  <c r="AH40" i="9"/>
  <c r="AC17" i="15" s="1"/>
  <c r="AC20" i="15" s="1"/>
  <c r="AG40" i="9"/>
  <c r="M17" i="15" s="1"/>
  <c r="M20" i="15" s="1"/>
  <c r="AF40" i="9"/>
  <c r="CG17" i="15" s="1"/>
  <c r="CG20" i="15" s="1"/>
  <c r="AE40" i="9"/>
  <c r="L17" i="15" s="1"/>
  <c r="L20" i="15" s="1"/>
  <c r="AD40" i="9"/>
  <c r="AB17" i="15" s="1"/>
  <c r="AB20" i="15" s="1"/>
  <c r="AC40" i="9"/>
  <c r="K17" i="15" s="1"/>
  <c r="AB40" i="9"/>
  <c r="BJ17" i="15" s="1"/>
  <c r="AA40" i="9"/>
  <c r="BT17" i="15" s="1"/>
  <c r="BT20" i="15" s="1"/>
  <c r="Z40" i="9"/>
  <c r="AJ17" i="15" s="1"/>
  <c r="AJ20" i="15" s="1"/>
  <c r="Y40" i="9"/>
  <c r="J17" i="15" s="1"/>
  <c r="X40" i="9"/>
  <c r="BC17" i="15" s="1"/>
  <c r="W40" i="9"/>
  <c r="BV17" i="15" s="1"/>
  <c r="V40" i="9"/>
  <c r="AR17" i="15" s="1"/>
  <c r="AR20" i="15" s="1"/>
  <c r="U40" i="9"/>
  <c r="CB17" i="15" s="1"/>
  <c r="CB20" i="15" s="1"/>
  <c r="T40" i="9"/>
  <c r="I17" i="15" s="1"/>
  <c r="I20" i="15" s="1"/>
  <c r="S40" i="9"/>
  <c r="AA17" i="15" s="1"/>
  <c r="AA18" i="15" s="1"/>
  <c r="R40" i="9"/>
  <c r="AQ17" i="15" s="1"/>
  <c r="Q40" i="9"/>
  <c r="BU17" i="15" s="1"/>
  <c r="BU20" i="15" s="1"/>
  <c r="P40" i="9"/>
  <c r="H17" i="15" s="1"/>
  <c r="H20" i="15" s="1"/>
  <c r="O40" i="9"/>
  <c r="CC17" i="15" s="1"/>
  <c r="CC20" i="15" s="1"/>
  <c r="N40" i="9"/>
  <c r="CI17" i="15" s="1"/>
  <c r="M40" i="9"/>
  <c r="G17" i="15" s="1"/>
  <c r="G18" i="15" s="1"/>
  <c r="L40" i="9"/>
  <c r="Z17" i="15" s="1"/>
  <c r="K40" i="9"/>
  <c r="AL17" i="15" s="1"/>
  <c r="J40" i="9"/>
  <c r="F17" i="15" s="1"/>
  <c r="I40" i="9"/>
  <c r="E17" i="15" s="1"/>
  <c r="E20" i="15" s="1"/>
  <c r="H40" i="9"/>
  <c r="D17" i="15" s="1"/>
  <c r="D20" i="15" s="1"/>
  <c r="G40" i="9"/>
  <c r="CK17" i="15" s="1"/>
  <c r="CK20" i="15" s="1"/>
  <c r="F40" i="9"/>
  <c r="AK17" i="15" s="1"/>
  <c r="AK20" i="15" s="1"/>
  <c r="E40" i="9"/>
  <c r="X17" i="15" s="1"/>
  <c r="X20" i="15" s="1"/>
  <c r="D40" i="9"/>
  <c r="CF17" i="15" s="1"/>
  <c r="CF20" i="15" s="1"/>
  <c r="C40" i="9"/>
  <c r="BS17" i="15" s="1"/>
  <c r="B40" i="9"/>
  <c r="AF17" i="15" s="1"/>
  <c r="AF20" i="15" s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T6" i="15"/>
  <c r="CI40" i="7"/>
  <c r="AN6" i="15" s="1"/>
  <c r="CH40" i="7"/>
  <c r="U6" i="15" s="1"/>
  <c r="CG40" i="7"/>
  <c r="CF40" i="7"/>
  <c r="BN6" i="15" s="1"/>
  <c r="CE40" i="7"/>
  <c r="CJ6" i="15" s="1"/>
  <c r="CD40" i="7"/>
  <c r="BA6" i="15" s="1"/>
  <c r="CC40" i="7"/>
  <c r="AT6" i="15" s="1"/>
  <c r="CB40" i="7"/>
  <c r="BO6" i="15" s="1"/>
  <c r="CA40" i="7"/>
  <c r="BM6" i="15" s="1"/>
  <c r="BZ40" i="7"/>
  <c r="CE6" i="15" s="1"/>
  <c r="BY40" i="7"/>
  <c r="BI6" i="15" s="1"/>
  <c r="BX40" i="7"/>
  <c r="AZ6" i="15" s="1"/>
  <c r="BW40" i="7"/>
  <c r="BL6" i="15" s="1"/>
  <c r="BV40" i="7"/>
  <c r="S6" i="15" s="1"/>
  <c r="BU40" i="7"/>
  <c r="BY6" i="15" s="1"/>
  <c r="BT40" i="7"/>
  <c r="R6" i="15" s="1"/>
  <c r="BS40" i="7"/>
  <c r="Q6" i="15" s="1"/>
  <c r="BR40" i="7"/>
  <c r="AU6" i="15" s="1"/>
  <c r="BQ40" i="7"/>
  <c r="P6" i="15" s="1"/>
  <c r="BP40" i="7"/>
  <c r="BK6" i="15" s="1"/>
  <c r="BO40" i="7"/>
  <c r="CH6" i="15" s="1"/>
  <c r="BN40" i="7"/>
  <c r="BH6" i="15" s="1"/>
  <c r="BM40" i="7"/>
  <c r="BG6" i="15" s="1"/>
  <c r="BL40" i="7"/>
  <c r="O6" i="15" s="1"/>
  <c r="BK40" i="7"/>
  <c r="AM6" i="15" s="1"/>
  <c r="BJ40" i="7"/>
  <c r="BR6" i="15" s="1"/>
  <c r="BI40" i="7"/>
  <c r="BQ6" i="15" s="1"/>
  <c r="BH40" i="7"/>
  <c r="AY6" i="15" s="1"/>
  <c r="BG40" i="7"/>
  <c r="AS6" i="15" s="1"/>
  <c r="BF40" i="7"/>
  <c r="CA6" i="15" s="1"/>
  <c r="BE40" i="7"/>
  <c r="AX6" i="15" s="1"/>
  <c r="BD40" i="7"/>
  <c r="AW6" i="15" s="1"/>
  <c r="BC40" i="7"/>
  <c r="AI6" i="15" s="1"/>
  <c r="BB40" i="7"/>
  <c r="W6" i="15" s="1"/>
  <c r="BA40" i="7"/>
  <c r="AH6" i="15" s="1"/>
  <c r="AZ40" i="7"/>
  <c r="V6" i="15" s="1"/>
  <c r="AY40" i="7"/>
  <c r="AP6" i="15" s="1"/>
  <c r="AX40" i="7"/>
  <c r="AO6" i="15" s="1"/>
  <c r="AW40" i="7"/>
  <c r="BZ6" i="15" s="1"/>
  <c r="AV40" i="7"/>
  <c r="AV6" i="15" s="1"/>
  <c r="AU40" i="7"/>
  <c r="BP6" i="15" s="1"/>
  <c r="AT40" i="7"/>
  <c r="AG6" i="15" s="1"/>
  <c r="AS40" i="7"/>
  <c r="AE6" i="15" s="1"/>
  <c r="AR40" i="7"/>
  <c r="CD6" i="15" s="1"/>
  <c r="AQ40" i="7"/>
  <c r="BB6" i="15" s="1"/>
  <c r="AP40" i="7"/>
  <c r="BF6" i="15" s="1"/>
  <c r="AO40" i="7"/>
  <c r="N6" i="15" s="1"/>
  <c r="AN40" i="7"/>
  <c r="BE6" i="15" s="1"/>
  <c r="AM40" i="7"/>
  <c r="BX6" i="15" s="1"/>
  <c r="AL40" i="7"/>
  <c r="BW6" i="15" s="1"/>
  <c r="AK40" i="7"/>
  <c r="AD6" i="15" s="1"/>
  <c r="AJ40" i="7"/>
  <c r="BD6" i="15" s="1"/>
  <c r="AI40" i="7"/>
  <c r="Y6" i="15" s="1"/>
  <c r="AH40" i="7"/>
  <c r="AC6" i="15" s="1"/>
  <c r="AG40" i="7"/>
  <c r="M6" i="15" s="1"/>
  <c r="AF40" i="7"/>
  <c r="CG6" i="15" s="1"/>
  <c r="AE40" i="7"/>
  <c r="L6" i="15" s="1"/>
  <c r="AD40" i="7"/>
  <c r="AB6" i="15" s="1"/>
  <c r="AC40" i="7"/>
  <c r="K6" i="15" s="1"/>
  <c r="AB40" i="7"/>
  <c r="BJ6" i="15" s="1"/>
  <c r="AA40" i="7"/>
  <c r="BT6" i="15" s="1"/>
  <c r="Z40" i="7"/>
  <c r="AJ6" i="15" s="1"/>
  <c r="Y40" i="7"/>
  <c r="J6" i="15" s="1"/>
  <c r="X40" i="7"/>
  <c r="BC6" i="15" s="1"/>
  <c r="W40" i="7"/>
  <c r="BV6" i="15" s="1"/>
  <c r="V40" i="7"/>
  <c r="AR6" i="15" s="1"/>
  <c r="U40" i="7"/>
  <c r="CB6" i="15" s="1"/>
  <c r="T40" i="7"/>
  <c r="I6" i="15" s="1"/>
  <c r="S40" i="7"/>
  <c r="AA6" i="15" s="1"/>
  <c r="R40" i="7"/>
  <c r="AQ6" i="15" s="1"/>
  <c r="Q40" i="7"/>
  <c r="BU6" i="15" s="1"/>
  <c r="P40" i="7"/>
  <c r="H6" i="15" s="1"/>
  <c r="O40" i="7"/>
  <c r="CC6" i="15" s="1"/>
  <c r="N40" i="7"/>
  <c r="CI6" i="15" s="1"/>
  <c r="M40" i="7"/>
  <c r="G6" i="15" s="1"/>
  <c r="L40" i="7"/>
  <c r="Z6" i="15" s="1"/>
  <c r="K40" i="7"/>
  <c r="AL6" i="15" s="1"/>
  <c r="J40" i="7"/>
  <c r="F6" i="15" s="1"/>
  <c r="I40" i="7"/>
  <c r="E6" i="15" s="1"/>
  <c r="H40" i="7"/>
  <c r="D6" i="15" s="1"/>
  <c r="G40" i="7"/>
  <c r="CK6" i="15" s="1"/>
  <c r="F40" i="7"/>
  <c r="AK6" i="15" s="1"/>
  <c r="E40" i="7"/>
  <c r="X6" i="15" s="1"/>
  <c r="D40" i="7"/>
  <c r="CF6" i="15" s="1"/>
  <c r="C40" i="7"/>
  <c r="BS6" i="15" s="1"/>
  <c r="B40" i="7"/>
  <c r="AF6" i="15" s="1"/>
  <c r="CI39" i="8"/>
  <c r="AN7" i="15" s="1"/>
  <c r="CH39" i="8"/>
  <c r="U7" i="15" s="1"/>
  <c r="CG39" i="8"/>
  <c r="T7" i="15" s="1"/>
  <c r="CF39" i="8"/>
  <c r="BN7" i="15" s="1"/>
  <c r="CE39" i="8"/>
  <c r="CJ7" i="15" s="1"/>
  <c r="CD39" i="8"/>
  <c r="BA7" i="15" s="1"/>
  <c r="CC39" i="8"/>
  <c r="AT7" i="15" s="1"/>
  <c r="CB39" i="8"/>
  <c r="BO7" i="15" s="1"/>
  <c r="CA39" i="8"/>
  <c r="BM7" i="15" s="1"/>
  <c r="BZ39" i="8"/>
  <c r="CE7" i="15" s="1"/>
  <c r="CE10" i="15" s="1"/>
  <c r="BY39" i="8"/>
  <c r="BI7" i="15" s="1"/>
  <c r="BI10" i="15" s="1"/>
  <c r="BX39" i="8"/>
  <c r="AZ7" i="15" s="1"/>
  <c r="AZ10" i="15" s="1"/>
  <c r="BW39" i="8"/>
  <c r="BL7" i="15" s="1"/>
  <c r="BV39" i="8"/>
  <c r="S7" i="15" s="1"/>
  <c r="BU39" i="8"/>
  <c r="BY7" i="15" s="1"/>
  <c r="BY10" i="15" s="1"/>
  <c r="BT39" i="8"/>
  <c r="R7" i="15" s="1"/>
  <c r="BS39" i="8"/>
  <c r="Q7" i="15" s="1"/>
  <c r="BR39" i="8"/>
  <c r="AU7" i="15" s="1"/>
  <c r="BQ39" i="8"/>
  <c r="P7" i="15" s="1"/>
  <c r="P8" i="15" s="1"/>
  <c r="BP39" i="8"/>
  <c r="BK7" i="15" s="1"/>
  <c r="BO39" i="8"/>
  <c r="CH7" i="15" s="1"/>
  <c r="BN39" i="8"/>
  <c r="BH7" i="15" s="1"/>
  <c r="BM39" i="8"/>
  <c r="BG7" i="15" s="1"/>
  <c r="BG10" i="15" s="1"/>
  <c r="BL39" i="8"/>
  <c r="O7" i="15" s="1"/>
  <c r="O8" i="15" s="1"/>
  <c r="BK39" i="8"/>
  <c r="AM7" i="15" s="1"/>
  <c r="BJ39" i="8"/>
  <c r="BR7" i="15" s="1"/>
  <c r="BI39" i="8"/>
  <c r="BQ7" i="15" s="1"/>
  <c r="BH39" i="8"/>
  <c r="AY7" i="15" s="1"/>
  <c r="BG39" i="8"/>
  <c r="AS7" i="15" s="1"/>
  <c r="BF39" i="8"/>
  <c r="CA7" i="15" s="1"/>
  <c r="BE39" i="8"/>
  <c r="AX7" i="15" s="1"/>
  <c r="BD39" i="8"/>
  <c r="AW7" i="15" s="1"/>
  <c r="BC39" i="8"/>
  <c r="AI7" i="15" s="1"/>
  <c r="BB39" i="8"/>
  <c r="W7" i="15" s="1"/>
  <c r="BA39" i="8"/>
  <c r="V7" i="15" s="1"/>
  <c r="AZ39" i="8"/>
  <c r="AH7" i="15" s="1"/>
  <c r="AH10" i="15" s="1"/>
  <c r="AY39" i="8"/>
  <c r="AP7" i="15" s="1"/>
  <c r="AX39" i="8"/>
  <c r="AO7" i="15" s="1"/>
  <c r="AW39" i="8"/>
  <c r="BZ7" i="15" s="1"/>
  <c r="BZ10" i="15" s="1"/>
  <c r="AV39" i="8"/>
  <c r="AV7" i="15" s="1"/>
  <c r="AU39" i="8"/>
  <c r="BP7" i="15" s="1"/>
  <c r="AT39" i="8"/>
  <c r="AG7" i="15" s="1"/>
  <c r="AG10" i="15" s="1"/>
  <c r="AS39" i="8"/>
  <c r="AE7" i="15" s="1"/>
  <c r="AE10" i="15" s="1"/>
  <c r="AR39" i="8"/>
  <c r="CD7" i="15" s="1"/>
  <c r="AQ39" i="8"/>
  <c r="BB7" i="15" s="1"/>
  <c r="BB10" i="15" s="1"/>
  <c r="AP39" i="8"/>
  <c r="BF7" i="15" s="1"/>
  <c r="AO39" i="8"/>
  <c r="N7" i="15" s="1"/>
  <c r="AN39" i="8"/>
  <c r="BE7" i="15" s="1"/>
  <c r="AM39" i="8"/>
  <c r="BX7" i="15" s="1"/>
  <c r="BX10" i="15" s="1"/>
  <c r="AL39" i="8"/>
  <c r="BW7" i="15" s="1"/>
  <c r="AK39" i="8"/>
  <c r="AD7" i="15" s="1"/>
  <c r="AD10" i="15" s="1"/>
  <c r="AJ39" i="8"/>
  <c r="BD7" i="15" s="1"/>
  <c r="AI39" i="8"/>
  <c r="Y7" i="15" s="1"/>
  <c r="AH39" i="8"/>
  <c r="AC7" i="15" s="1"/>
  <c r="AG39" i="8"/>
  <c r="M7" i="15" s="1"/>
  <c r="AF39" i="8"/>
  <c r="CG7" i="15" s="1"/>
  <c r="AE39" i="8"/>
  <c r="L7" i="15" s="1"/>
  <c r="AD39" i="8"/>
  <c r="AB7" i="15" s="1"/>
  <c r="AB10" i="15" s="1"/>
  <c r="AC39" i="8"/>
  <c r="K7" i="15" s="1"/>
  <c r="K10" i="15" s="1"/>
  <c r="AB39" i="8"/>
  <c r="BJ7" i="15" s="1"/>
  <c r="AA39" i="8"/>
  <c r="BT7" i="15" s="1"/>
  <c r="Z39" i="8"/>
  <c r="AJ7" i="15" s="1"/>
  <c r="AJ10" i="15" s="1"/>
  <c r="Y39" i="8"/>
  <c r="J7" i="15" s="1"/>
  <c r="J10" i="15" s="1"/>
  <c r="X39" i="8"/>
  <c r="BC7" i="15" s="1"/>
  <c r="BC10" i="15" s="1"/>
  <c r="W39" i="8"/>
  <c r="BV7" i="15" s="1"/>
  <c r="V39" i="8"/>
  <c r="AR7" i="15" s="1"/>
  <c r="U39" i="8"/>
  <c r="CB7" i="15" s="1"/>
  <c r="CB10" i="15" s="1"/>
  <c r="T39" i="8"/>
  <c r="I7" i="15" s="1"/>
  <c r="S39" i="8"/>
  <c r="AA7" i="15" s="1"/>
  <c r="R39" i="8"/>
  <c r="AQ7" i="15" s="1"/>
  <c r="Q39" i="8"/>
  <c r="BU7" i="15" s="1"/>
  <c r="P39" i="8"/>
  <c r="H7" i="15" s="1"/>
  <c r="H10" i="15" s="1"/>
  <c r="O39" i="8"/>
  <c r="CC7" i="15" s="1"/>
  <c r="N39" i="8"/>
  <c r="CI7" i="15" s="1"/>
  <c r="M39" i="8"/>
  <c r="G7" i="15" s="1"/>
  <c r="G10" i="15" s="1"/>
  <c r="L39" i="8"/>
  <c r="Z7" i="15" s="1"/>
  <c r="K39" i="8"/>
  <c r="AL7" i="15" s="1"/>
  <c r="J39" i="8"/>
  <c r="F7" i="15" s="1"/>
  <c r="F10" i="15" s="1"/>
  <c r="I39" i="8"/>
  <c r="E7" i="15" s="1"/>
  <c r="H39" i="8"/>
  <c r="D7" i="15" s="1"/>
  <c r="G39" i="8"/>
  <c r="CK7" i="15" s="1"/>
  <c r="F39" i="8"/>
  <c r="AK7" i="15" s="1"/>
  <c r="AK10" i="15" s="1"/>
  <c r="E39" i="8"/>
  <c r="X7" i="15" s="1"/>
  <c r="D39" i="8"/>
  <c r="CF7" i="15" s="1"/>
  <c r="CF10" i="15" s="1"/>
  <c r="C39" i="8"/>
  <c r="BS7" i="15" s="1"/>
  <c r="B39" i="8"/>
  <c r="AF7" i="15" s="1"/>
  <c r="AF10" i="15" s="1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Q8" i="15" l="1"/>
  <c r="CI18" i="15"/>
  <c r="R8" i="15"/>
  <c r="AK3" i="12"/>
  <c r="CI8" i="15"/>
  <c r="BJ8" i="15"/>
  <c r="BJ10" i="15"/>
  <c r="AP8" i="15"/>
  <c r="AM8" i="15"/>
  <c r="BL8" i="15"/>
  <c r="BM8" i="15"/>
  <c r="CE8" i="15"/>
  <c r="BJ18" i="15"/>
  <c r="CD18" i="15"/>
  <c r="AH18" i="15"/>
  <c r="O18" i="15"/>
  <c r="BK18" i="15"/>
  <c r="BN18" i="15"/>
  <c r="W18" i="15"/>
  <c r="CA18" i="15"/>
  <c r="J18" i="15"/>
  <c r="K18" i="15"/>
  <c r="N18" i="15"/>
  <c r="BG18" i="15"/>
  <c r="AO8" i="15"/>
  <c r="AL18" i="15"/>
  <c r="K8" i="15"/>
  <c r="BG8" i="15"/>
  <c r="AQ18" i="15"/>
  <c r="BF18" i="15"/>
  <c r="AU18" i="15"/>
  <c r="CE18" i="15"/>
  <c r="Z18" i="15"/>
  <c r="AY18" i="15"/>
  <c r="AI18" i="15"/>
  <c r="AM18" i="15"/>
  <c r="CH18" i="15"/>
  <c r="AD18" i="15"/>
  <c r="V18" i="15"/>
  <c r="AX18" i="15"/>
  <c r="AT18" i="15"/>
  <c r="BD5" i="13"/>
  <c r="BB5" i="13"/>
  <c r="BC5" i="13"/>
  <c r="CC10" i="15"/>
  <c r="CC8" i="15"/>
  <c r="BH8" i="15"/>
  <c r="BH10" i="15"/>
  <c r="I10" i="15"/>
  <c r="I8" i="15"/>
  <c r="CF8" i="15"/>
  <c r="AH8" i="15"/>
  <c r="C16" i="15"/>
  <c r="CH8" i="15"/>
  <c r="CH10" i="15"/>
  <c r="CD8" i="15"/>
  <c r="CD10" i="15"/>
  <c r="R18" i="15"/>
  <c r="BE10" i="15"/>
  <c r="BE8" i="15"/>
  <c r="U10" i="15"/>
  <c r="U8" i="15"/>
  <c r="S18" i="15"/>
  <c r="AJ8" i="15"/>
  <c r="X10" i="15"/>
  <c r="X8" i="15"/>
  <c r="S8" i="15"/>
  <c r="AQ8" i="15"/>
  <c r="AQ10" i="15"/>
  <c r="W8" i="15"/>
  <c r="W10" i="15"/>
  <c r="BV18" i="15"/>
  <c r="BT10" i="15"/>
  <c r="BT8" i="15"/>
  <c r="AP18" i="15"/>
  <c r="BU10" i="15"/>
  <c r="BU8" i="15"/>
  <c r="C6" i="15"/>
  <c r="BS18" i="15"/>
  <c r="BO8" i="15"/>
  <c r="BO10" i="15"/>
  <c r="BC18" i="15"/>
  <c r="AU8" i="15"/>
  <c r="AU10" i="15"/>
  <c r="AV10" i="15"/>
  <c r="AV8" i="15"/>
  <c r="CK8" i="15"/>
  <c r="CK10" i="15"/>
  <c r="AW10" i="15"/>
  <c r="AW8" i="15"/>
  <c r="E10" i="15"/>
  <c r="E8" i="15"/>
  <c r="M8" i="15"/>
  <c r="M10" i="15"/>
  <c r="AX10" i="15"/>
  <c r="AX8" i="15"/>
  <c r="AT8" i="15"/>
  <c r="AT10" i="15"/>
  <c r="J8" i="15"/>
  <c r="BO18" i="15"/>
  <c r="BW10" i="15"/>
  <c r="BW8" i="15"/>
  <c r="BF8" i="15"/>
  <c r="BF10" i="15"/>
  <c r="BV10" i="15"/>
  <c r="BV8" i="15"/>
  <c r="BZ18" i="15"/>
  <c r="BS8" i="15"/>
  <c r="BS10" i="15"/>
  <c r="V8" i="15"/>
  <c r="V10" i="15"/>
  <c r="C7" i="15"/>
  <c r="D10" i="15"/>
  <c r="D8" i="15"/>
  <c r="CG8" i="15"/>
  <c r="CG10" i="15"/>
  <c r="AC10" i="15"/>
  <c r="AC8" i="15"/>
  <c r="CA10" i="15"/>
  <c r="CA8" i="15"/>
  <c r="BA10" i="15"/>
  <c r="BA8" i="15"/>
  <c r="BI8" i="15"/>
  <c r="BR8" i="15"/>
  <c r="BR10" i="15"/>
  <c r="AA10" i="15"/>
  <c r="AA8" i="15"/>
  <c r="BP8" i="15"/>
  <c r="BP10" i="15"/>
  <c r="AI8" i="15"/>
  <c r="AL8" i="15"/>
  <c r="AL10" i="15"/>
  <c r="CJ8" i="15"/>
  <c r="CJ10" i="15"/>
  <c r="L8" i="15"/>
  <c r="F18" i="15"/>
  <c r="AN8" i="15"/>
  <c r="AN10" i="15"/>
  <c r="AR8" i="15"/>
  <c r="AR10" i="15"/>
  <c r="Y10" i="15"/>
  <c r="Y8" i="15"/>
  <c r="AS10" i="15"/>
  <c r="AS8" i="15"/>
  <c r="Z10" i="15"/>
  <c r="Z8" i="15"/>
  <c r="BD10" i="15"/>
  <c r="BD8" i="15"/>
  <c r="AY10" i="15"/>
  <c r="AY8" i="15"/>
  <c r="BN8" i="15"/>
  <c r="BN10" i="15"/>
  <c r="N8" i="15"/>
  <c r="BK8" i="15"/>
  <c r="AK8" i="15"/>
  <c r="BQ10" i="15"/>
  <c r="BQ8" i="15"/>
  <c r="T8" i="15"/>
  <c r="T10" i="15"/>
  <c r="AI10" i="15"/>
  <c r="L10" i="15"/>
  <c r="AB8" i="15"/>
  <c r="AZ8" i="15"/>
  <c r="BX8" i="15"/>
  <c r="N10" i="15"/>
  <c r="BY8" i="15"/>
  <c r="O10" i="15"/>
  <c r="AM10" i="15"/>
  <c r="BK10" i="15"/>
  <c r="CI10" i="15"/>
  <c r="F8" i="15"/>
  <c r="AD8" i="15"/>
  <c r="BB8" i="15"/>
  <c r="BZ8" i="15"/>
  <c r="P10" i="15"/>
  <c r="BL10" i="15"/>
  <c r="G8" i="15"/>
  <c r="AE8" i="15"/>
  <c r="BC8" i="15"/>
  <c r="Q10" i="15"/>
  <c r="AO10" i="15"/>
  <c r="BM10" i="15"/>
  <c r="H8" i="15"/>
  <c r="AF8" i="15"/>
  <c r="CB8" i="15"/>
  <c r="R10" i="15"/>
  <c r="AP10" i="15"/>
  <c r="C17" i="15"/>
  <c r="AG8" i="15"/>
  <c r="S10" i="15"/>
  <c r="D18" i="15"/>
  <c r="H18" i="15"/>
  <c r="L18" i="15"/>
  <c r="P18" i="15"/>
  <c r="T18" i="15"/>
  <c r="X18" i="15"/>
  <c r="AB18" i="15"/>
  <c r="AF18" i="15"/>
  <c r="AJ18" i="15"/>
  <c r="AN18" i="15"/>
  <c r="AR18" i="15"/>
  <c r="AV18" i="15"/>
  <c r="AZ18" i="15"/>
  <c r="BD18" i="15"/>
  <c r="BH18" i="15"/>
  <c r="BL18" i="15"/>
  <c r="BP18" i="15"/>
  <c r="BT18" i="15"/>
  <c r="BX18" i="15"/>
  <c r="CB18" i="15"/>
  <c r="CF18" i="15"/>
  <c r="CJ18" i="15"/>
  <c r="F20" i="15"/>
  <c r="J20" i="15"/>
  <c r="N20" i="15"/>
  <c r="R20" i="15"/>
  <c r="V20" i="15"/>
  <c r="Z20" i="15"/>
  <c r="AD20" i="15"/>
  <c r="AH20" i="15"/>
  <c r="AL20" i="15"/>
  <c r="AP20" i="15"/>
  <c r="AT20" i="15"/>
  <c r="AX20" i="15"/>
  <c r="BB20" i="15"/>
  <c r="BF20" i="15"/>
  <c r="BJ20" i="15"/>
  <c r="BN20" i="15"/>
  <c r="BR20" i="15"/>
  <c r="BV20" i="15"/>
  <c r="BZ20" i="15"/>
  <c r="CD20" i="15"/>
  <c r="CH20" i="15"/>
  <c r="E18" i="15"/>
  <c r="I18" i="15"/>
  <c r="M18" i="15"/>
  <c r="Q18" i="15"/>
  <c r="U18" i="15"/>
  <c r="Y18" i="15"/>
  <c r="AC18" i="15"/>
  <c r="AG18" i="15"/>
  <c r="AK18" i="15"/>
  <c r="AO18" i="15"/>
  <c r="AS18" i="15"/>
  <c r="AW18" i="15"/>
  <c r="BA18" i="15"/>
  <c r="BE18" i="15"/>
  <c r="BI18" i="15"/>
  <c r="BM18" i="15"/>
  <c r="BQ18" i="15"/>
  <c r="BU18" i="15"/>
  <c r="BY18" i="15"/>
  <c r="CC18" i="15"/>
  <c r="CG18" i="15"/>
  <c r="CK18" i="15"/>
  <c r="G20" i="15"/>
  <c r="K20" i="15"/>
  <c r="O20" i="15"/>
  <c r="S20" i="15"/>
  <c r="W20" i="15"/>
  <c r="AA20" i="15"/>
  <c r="AE20" i="15"/>
  <c r="AI20" i="15"/>
  <c r="AM20" i="15"/>
  <c r="AQ20" i="15"/>
  <c r="AU20" i="15"/>
  <c r="AY20" i="15"/>
  <c r="BC20" i="15"/>
  <c r="BG20" i="15"/>
  <c r="BK20" i="15"/>
  <c r="BO20" i="15"/>
  <c r="BS20" i="15"/>
  <c r="BW20" i="15"/>
  <c r="CA20" i="15"/>
  <c r="CE20" i="15"/>
  <c r="CI20" i="15"/>
  <c r="BD3" i="13" l="1"/>
  <c r="C8" i="15"/>
  <c r="C10" i="15"/>
  <c r="C18" i="15"/>
  <c r="C20" i="15"/>
  <c r="W91" i="12"/>
  <c r="W90" i="12"/>
  <c r="W89" i="12"/>
  <c r="W88" i="12"/>
  <c r="W87" i="12"/>
  <c r="W86" i="12"/>
  <c r="W85" i="12"/>
  <c r="W84" i="12"/>
  <c r="W83" i="12"/>
  <c r="W82" i="12"/>
  <c r="W81" i="12"/>
  <c r="W80" i="12"/>
  <c r="W79" i="12"/>
  <c r="W78" i="12"/>
  <c r="W77" i="12"/>
  <c r="W76" i="12"/>
  <c r="W75" i="12"/>
  <c r="W74" i="12"/>
  <c r="W73" i="12"/>
  <c r="W72" i="12"/>
  <c r="W71" i="12"/>
  <c r="W70" i="12"/>
  <c r="W69" i="12"/>
  <c r="W68" i="12"/>
  <c r="W67" i="12"/>
  <c r="W66" i="12"/>
  <c r="W65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Y91" i="12"/>
  <c r="Y90" i="12"/>
  <c r="Y89" i="12"/>
  <c r="Y88" i="12"/>
  <c r="Y87" i="12"/>
  <c r="Y86" i="12"/>
  <c r="Y85" i="12"/>
  <c r="Y84" i="12"/>
  <c r="Y83" i="12"/>
  <c r="Y82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42" i="12"/>
  <c r="Y41" i="12"/>
  <c r="Y40" i="12"/>
  <c r="Y39" i="12"/>
  <c r="Y38" i="12"/>
  <c r="Y37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AR91" i="13"/>
  <c r="AR90" i="13"/>
  <c r="AR89" i="13"/>
  <c r="AR88" i="13"/>
  <c r="AR87" i="13"/>
  <c r="AR86" i="13"/>
  <c r="AR85" i="13"/>
  <c r="AR84" i="13"/>
  <c r="AR83" i="13"/>
  <c r="AR82" i="13"/>
  <c r="AR81" i="13"/>
  <c r="AR80" i="13"/>
  <c r="AR79" i="13"/>
  <c r="AR78" i="13"/>
  <c r="AR77" i="13"/>
  <c r="AR76" i="13"/>
  <c r="AR75" i="13"/>
  <c r="AR74" i="13"/>
  <c r="AR73" i="13"/>
  <c r="AR72" i="13"/>
  <c r="AR71" i="13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AR49" i="13"/>
  <c r="AR48" i="13"/>
  <c r="AR47" i="13"/>
  <c r="AR46" i="13"/>
  <c r="AR45" i="13"/>
  <c r="AR44" i="13"/>
  <c r="AR43" i="13"/>
  <c r="AR42" i="13"/>
  <c r="AR41" i="13"/>
  <c r="AR40" i="13"/>
  <c r="AR39" i="13"/>
  <c r="AR38" i="13"/>
  <c r="AR37" i="13"/>
  <c r="AR36" i="13"/>
  <c r="AR35" i="13"/>
  <c r="AR34" i="13"/>
  <c r="AR33" i="13"/>
  <c r="AR32" i="13"/>
  <c r="AR31" i="13"/>
  <c r="AR30" i="13"/>
  <c r="AR29" i="13"/>
  <c r="AR28" i="13"/>
  <c r="AR26" i="13"/>
  <c r="AR25" i="13"/>
  <c r="AR24" i="13"/>
  <c r="AR23" i="13"/>
  <c r="AR22" i="13"/>
  <c r="AR21" i="13"/>
  <c r="AR20" i="13"/>
  <c r="AR19" i="13"/>
  <c r="AR18" i="13"/>
  <c r="AR17" i="13"/>
  <c r="AR16" i="13"/>
  <c r="AR15" i="13"/>
  <c r="AR14" i="13"/>
  <c r="AR13" i="13"/>
  <c r="AR12" i="13"/>
  <c r="AR11" i="13"/>
  <c r="AR10" i="13"/>
  <c r="AR9" i="13"/>
  <c r="AR8" i="13"/>
  <c r="AL91" i="13"/>
  <c r="AL90" i="13"/>
  <c r="AL89" i="13"/>
  <c r="AL88" i="13"/>
  <c r="AL87" i="13"/>
  <c r="AL86" i="13"/>
  <c r="AL85" i="13"/>
  <c r="AL84" i="13"/>
  <c r="AL83" i="13"/>
  <c r="AL82" i="13"/>
  <c r="AL81" i="13"/>
  <c r="AL80" i="13"/>
  <c r="AL79" i="13"/>
  <c r="AL78" i="13"/>
  <c r="AL77" i="13"/>
  <c r="AL76" i="13"/>
  <c r="AL75" i="13"/>
  <c r="AL74" i="13"/>
  <c r="AL73" i="13"/>
  <c r="AL72" i="13"/>
  <c r="AL71" i="13"/>
  <c r="AL70" i="13"/>
  <c r="AL69" i="13"/>
  <c r="AL68" i="13"/>
  <c r="AL67" i="13"/>
  <c r="AL66" i="13"/>
  <c r="AL65" i="13"/>
  <c r="AL64" i="13"/>
  <c r="AL63" i="13"/>
  <c r="AL62" i="13"/>
  <c r="AL61" i="13"/>
  <c r="AL60" i="13"/>
  <c r="AL59" i="13"/>
  <c r="AL58" i="13"/>
  <c r="AL57" i="13"/>
  <c r="AL56" i="13"/>
  <c r="AL55" i="13"/>
  <c r="AL54" i="13"/>
  <c r="AL53" i="13"/>
  <c r="AL52" i="13"/>
  <c r="AL51" i="13"/>
  <c r="AL50" i="13"/>
  <c r="AL49" i="13"/>
  <c r="AL48" i="13"/>
  <c r="AL47" i="13"/>
  <c r="AL46" i="13"/>
  <c r="AL45" i="13"/>
  <c r="AL44" i="13"/>
  <c r="AL43" i="13"/>
  <c r="AL42" i="13"/>
  <c r="AL41" i="13"/>
  <c r="AL40" i="13"/>
  <c r="AL39" i="13"/>
  <c r="AL38" i="13"/>
  <c r="AL37" i="13"/>
  <c r="AL36" i="13"/>
  <c r="AL35" i="13"/>
  <c r="AL34" i="13"/>
  <c r="AL33" i="13"/>
  <c r="AL32" i="13"/>
  <c r="AL31" i="13"/>
  <c r="AL30" i="13"/>
  <c r="AL29" i="13"/>
  <c r="AL28" i="13"/>
  <c r="AL27" i="13"/>
  <c r="AL26" i="13"/>
  <c r="AL25" i="13"/>
  <c r="AL24" i="13"/>
  <c r="AL23" i="13"/>
  <c r="AL22" i="13"/>
  <c r="AL21" i="13"/>
  <c r="AL20" i="13"/>
  <c r="AL19" i="13"/>
  <c r="AL18" i="13"/>
  <c r="AL17" i="13"/>
  <c r="AL16" i="13"/>
  <c r="AL15" i="13"/>
  <c r="AL14" i="13"/>
  <c r="AL13" i="13"/>
  <c r="AL12" i="13"/>
  <c r="AL11" i="13"/>
  <c r="AL10" i="13"/>
  <c r="AL9" i="13"/>
  <c r="AL8" i="13"/>
  <c r="AR7" i="13"/>
  <c r="AL7" i="13"/>
  <c r="AK91" i="13"/>
  <c r="AK90" i="13"/>
  <c r="AK89" i="13"/>
  <c r="AK88" i="13"/>
  <c r="AK87" i="13"/>
  <c r="AK86" i="13"/>
  <c r="AK85" i="13"/>
  <c r="AK84" i="13"/>
  <c r="AK83" i="13"/>
  <c r="AK82" i="13"/>
  <c r="AK81" i="13"/>
  <c r="AK80" i="13"/>
  <c r="AK79" i="13"/>
  <c r="AK78" i="13"/>
  <c r="AK77" i="13"/>
  <c r="AK76" i="13"/>
  <c r="AK75" i="13"/>
  <c r="AK74" i="13"/>
  <c r="AK73" i="13"/>
  <c r="AK72" i="13"/>
  <c r="AK71" i="13"/>
  <c r="AK70" i="13"/>
  <c r="AK69" i="13"/>
  <c r="AK68" i="13"/>
  <c r="AK67" i="13"/>
  <c r="AK66" i="13"/>
  <c r="AK65" i="13"/>
  <c r="AK64" i="13"/>
  <c r="AK63" i="13"/>
  <c r="AK62" i="13"/>
  <c r="AK61" i="13"/>
  <c r="AK60" i="13"/>
  <c r="AK59" i="13"/>
  <c r="AK58" i="13"/>
  <c r="AK57" i="13"/>
  <c r="AK56" i="13"/>
  <c r="AK55" i="13"/>
  <c r="AK54" i="13"/>
  <c r="AK53" i="13"/>
  <c r="AK52" i="13"/>
  <c r="AK51" i="13"/>
  <c r="AK50" i="13"/>
  <c r="AK49" i="13"/>
  <c r="AK48" i="13"/>
  <c r="AK47" i="13"/>
  <c r="AK46" i="13"/>
  <c r="AK45" i="13"/>
  <c r="AK44" i="13"/>
  <c r="AK43" i="13"/>
  <c r="AK42" i="13"/>
  <c r="AK41" i="13"/>
  <c r="AK40" i="13"/>
  <c r="AK39" i="13"/>
  <c r="AK38" i="13"/>
  <c r="AK37" i="13"/>
  <c r="AK36" i="13"/>
  <c r="AK35" i="13"/>
  <c r="AK34" i="13"/>
  <c r="AK33" i="13"/>
  <c r="AK32" i="13"/>
  <c r="AK31" i="13"/>
  <c r="AK30" i="13"/>
  <c r="AK29" i="13"/>
  <c r="AK28" i="13"/>
  <c r="AK27" i="13"/>
  <c r="AK26" i="13"/>
  <c r="AK25" i="13"/>
  <c r="AK24" i="13"/>
  <c r="AK23" i="13"/>
  <c r="AK22" i="13"/>
  <c r="AK21" i="13"/>
  <c r="AK20" i="13"/>
  <c r="AK19" i="13"/>
  <c r="AK18" i="13"/>
  <c r="AK17" i="13"/>
  <c r="AK16" i="13"/>
  <c r="AK15" i="13"/>
  <c r="AK14" i="13"/>
  <c r="AK13" i="13"/>
  <c r="AK12" i="13"/>
  <c r="AK11" i="13"/>
  <c r="AK10" i="13"/>
  <c r="AK9" i="13"/>
  <c r="AK8" i="13"/>
  <c r="AK7" i="13"/>
  <c r="AE6" i="13"/>
  <c r="AD6" i="13"/>
  <c r="AB6" i="13"/>
  <c r="AA6" i="13"/>
  <c r="Y6" i="13"/>
  <c r="X6" i="13"/>
  <c r="V6" i="13"/>
  <c r="U6" i="13"/>
  <c r="S6" i="13"/>
  <c r="R6" i="13"/>
  <c r="P6" i="13"/>
  <c r="O6" i="13"/>
  <c r="M6" i="13"/>
  <c r="L6" i="13"/>
  <c r="J6" i="13"/>
  <c r="I6" i="13"/>
  <c r="G6" i="13"/>
  <c r="F6" i="13"/>
  <c r="D6" i="13"/>
  <c r="C6" i="13"/>
  <c r="R91" i="12"/>
  <c r="R90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O6" i="12"/>
  <c r="N6" i="12"/>
  <c r="L6" i="12"/>
  <c r="K6" i="12"/>
  <c r="I6" i="12"/>
  <c r="H6" i="12"/>
  <c r="F6" i="12"/>
  <c r="E6" i="12"/>
  <c r="C6" i="12"/>
  <c r="B6" i="12"/>
  <c r="AP12" i="13" l="1"/>
  <c r="AP13" i="13"/>
  <c r="AP20" i="13"/>
  <c r="AP21" i="13"/>
  <c r="AP28" i="13"/>
  <c r="AP29" i="13"/>
  <c r="AP36" i="13"/>
  <c r="AP37" i="13"/>
  <c r="AP44" i="13"/>
  <c r="AP45" i="13"/>
  <c r="AP52" i="13"/>
  <c r="AP53" i="13"/>
  <c r="AP60" i="13"/>
  <c r="AP61" i="13"/>
  <c r="AP68" i="13"/>
  <c r="AP69" i="13"/>
  <c r="AP76" i="13"/>
  <c r="AP77" i="13"/>
  <c r="AP75" i="13"/>
  <c r="AP83" i="13"/>
  <c r="AP91" i="13"/>
  <c r="AP16" i="13"/>
  <c r="AP17" i="13"/>
  <c r="AP24" i="13"/>
  <c r="AP25" i="13"/>
  <c r="AP32" i="13"/>
  <c r="AP33" i="13"/>
  <c r="AP40" i="13"/>
  <c r="AP41" i="13"/>
  <c r="AP48" i="13"/>
  <c r="AP49" i="13"/>
  <c r="AP56" i="13"/>
  <c r="AP57" i="13"/>
  <c r="AP64" i="13"/>
  <c r="AP65" i="13"/>
  <c r="AP72" i="13"/>
  <c r="AP73" i="13"/>
  <c r="AP80" i="13"/>
  <c r="AP81" i="13"/>
  <c r="AP82" i="13"/>
  <c r="AP88" i="13"/>
  <c r="AP89" i="13"/>
  <c r="W6" i="12"/>
  <c r="AP90" i="13"/>
  <c r="AP79" i="13"/>
  <c r="AP87" i="13"/>
  <c r="AP78" i="13"/>
  <c r="AP84" i="13"/>
  <c r="AP85" i="13"/>
  <c r="AP86" i="13"/>
  <c r="R6" i="12"/>
  <c r="AH6" i="13"/>
  <c r="AP8" i="13"/>
  <c r="AG6" i="13"/>
  <c r="AP9" i="13"/>
  <c r="AP18" i="13"/>
  <c r="AP19" i="13"/>
  <c r="AP26" i="13"/>
  <c r="AP27" i="13"/>
  <c r="AP34" i="13"/>
  <c r="AP35" i="13"/>
  <c r="AP42" i="13"/>
  <c r="AP43" i="13"/>
  <c r="AP50" i="13"/>
  <c r="AP51" i="13"/>
  <c r="AP58" i="13"/>
  <c r="AP59" i="13"/>
  <c r="AP66" i="13"/>
  <c r="AP67" i="13"/>
  <c r="AP74" i="13"/>
  <c r="AP22" i="13"/>
  <c r="AP23" i="13"/>
  <c r="AP30" i="13"/>
  <c r="AP31" i="13"/>
  <c r="AP38" i="13"/>
  <c r="AP39" i="13"/>
  <c r="AP46" i="13"/>
  <c r="AP47" i="13"/>
  <c r="AP54" i="13"/>
  <c r="AP55" i="13"/>
  <c r="AP62" i="13"/>
  <c r="AP63" i="13"/>
  <c r="AP70" i="13"/>
  <c r="AP71" i="13"/>
  <c r="AK6" i="13"/>
  <c r="AP10" i="13"/>
  <c r="AP14" i="13"/>
  <c r="AP7" i="13"/>
  <c r="AP11" i="13"/>
  <c r="AP15" i="13"/>
  <c r="Y6" i="12"/>
  <c r="AA6" i="12" s="1"/>
  <c r="S6" i="12"/>
  <c r="U6" i="12" s="1"/>
  <c r="AZ3" i="13" l="1"/>
  <c r="AP6" i="13"/>
  <c r="CK43" i="1" l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37" i="8" l="1"/>
  <c r="BS22" i="10" s="1"/>
  <c r="D37" i="8"/>
  <c r="CF22" i="10" s="1"/>
  <c r="E37" i="8"/>
  <c r="X22" i="10" s="1"/>
  <c r="F37" i="8"/>
  <c r="AK22" i="10" s="1"/>
  <c r="G37" i="8"/>
  <c r="CK22" i="10" s="1"/>
  <c r="H37" i="8"/>
  <c r="D22" i="10" s="1"/>
  <c r="I37" i="8"/>
  <c r="E22" i="10" s="1"/>
  <c r="J37" i="8"/>
  <c r="F22" i="10" s="1"/>
  <c r="K37" i="8"/>
  <c r="AL22" i="10" s="1"/>
  <c r="L37" i="8"/>
  <c r="Z22" i="10" s="1"/>
  <c r="M37" i="8"/>
  <c r="G22" i="10" s="1"/>
  <c r="N37" i="8"/>
  <c r="CI22" i="10" s="1"/>
  <c r="O37" i="8"/>
  <c r="CC22" i="10" s="1"/>
  <c r="P37" i="8"/>
  <c r="H22" i="10" s="1"/>
  <c r="Q37" i="8"/>
  <c r="BU22" i="10" s="1"/>
  <c r="R37" i="8"/>
  <c r="AQ22" i="10" s="1"/>
  <c r="S37" i="8"/>
  <c r="AA22" i="10" s="1"/>
  <c r="T37" i="8"/>
  <c r="I22" i="10" s="1"/>
  <c r="U37" i="8"/>
  <c r="CB22" i="10" s="1"/>
  <c r="V37" i="8"/>
  <c r="AR22" i="10" s="1"/>
  <c r="W37" i="8"/>
  <c r="BV22" i="10" s="1"/>
  <c r="X37" i="8"/>
  <c r="BC22" i="10" s="1"/>
  <c r="Y37" i="8"/>
  <c r="J22" i="10" s="1"/>
  <c r="Z37" i="8"/>
  <c r="AJ22" i="10" s="1"/>
  <c r="AA37" i="8"/>
  <c r="BT22" i="10" s="1"/>
  <c r="AB37" i="8"/>
  <c r="BJ22" i="10" s="1"/>
  <c r="AC37" i="8"/>
  <c r="K22" i="10" s="1"/>
  <c r="AD37" i="8"/>
  <c r="AB22" i="10" s="1"/>
  <c r="AE37" i="8"/>
  <c r="L22" i="10" s="1"/>
  <c r="AF37" i="8"/>
  <c r="CG22" i="10" s="1"/>
  <c r="AG37" i="8"/>
  <c r="M22" i="10" s="1"/>
  <c r="AH37" i="8"/>
  <c r="AC22" i="10" s="1"/>
  <c r="AI37" i="8"/>
  <c r="Y22" i="10" s="1"/>
  <c r="AJ37" i="8"/>
  <c r="BD22" i="10" s="1"/>
  <c r="AK37" i="8"/>
  <c r="AD22" i="10" s="1"/>
  <c r="AL37" i="8"/>
  <c r="BW22" i="10" s="1"/>
  <c r="AM37" i="8"/>
  <c r="BX22" i="10" s="1"/>
  <c r="AN37" i="8"/>
  <c r="BE22" i="10" s="1"/>
  <c r="AO37" i="8"/>
  <c r="N22" i="10" s="1"/>
  <c r="AP37" i="8"/>
  <c r="BF22" i="10" s="1"/>
  <c r="AQ37" i="8"/>
  <c r="BB22" i="10" s="1"/>
  <c r="AR37" i="8"/>
  <c r="CD22" i="10" s="1"/>
  <c r="AS37" i="8"/>
  <c r="AE22" i="10" s="1"/>
  <c r="AT37" i="8"/>
  <c r="AG22" i="10" s="1"/>
  <c r="AU37" i="8"/>
  <c r="BP22" i="10" s="1"/>
  <c r="AV37" i="8"/>
  <c r="AV22" i="10" s="1"/>
  <c r="AW37" i="8"/>
  <c r="BZ22" i="10" s="1"/>
  <c r="AX37" i="8"/>
  <c r="AO22" i="10" s="1"/>
  <c r="AY37" i="8"/>
  <c r="AP22" i="10" s="1"/>
  <c r="AZ37" i="8"/>
  <c r="AH22" i="10" s="1"/>
  <c r="BA37" i="8"/>
  <c r="V22" i="10" s="1"/>
  <c r="BB37" i="8"/>
  <c r="W22" i="10" s="1"/>
  <c r="BC37" i="8"/>
  <c r="AI22" i="10" s="1"/>
  <c r="BD37" i="8"/>
  <c r="AW22" i="10" s="1"/>
  <c r="BE37" i="8"/>
  <c r="AX22" i="10" s="1"/>
  <c r="BF37" i="8"/>
  <c r="CA22" i="10" s="1"/>
  <c r="BG37" i="8"/>
  <c r="AS22" i="10" s="1"/>
  <c r="BH37" i="8"/>
  <c r="AY22" i="10" s="1"/>
  <c r="BI37" i="8"/>
  <c r="BQ22" i="10" s="1"/>
  <c r="BJ37" i="8"/>
  <c r="BR22" i="10" s="1"/>
  <c r="BK37" i="8"/>
  <c r="AM22" i="10" s="1"/>
  <c r="BL37" i="8"/>
  <c r="O22" i="10" s="1"/>
  <c r="BM37" i="8"/>
  <c r="BG22" i="10" s="1"/>
  <c r="BN37" i="8"/>
  <c r="BH22" i="10" s="1"/>
  <c r="BO37" i="8"/>
  <c r="CH22" i="10" s="1"/>
  <c r="BP37" i="8"/>
  <c r="BK22" i="10" s="1"/>
  <c r="BQ37" i="8"/>
  <c r="P22" i="10" s="1"/>
  <c r="BR37" i="8"/>
  <c r="AU22" i="10" s="1"/>
  <c r="BS37" i="8"/>
  <c r="Q22" i="10" s="1"/>
  <c r="BT37" i="8"/>
  <c r="R22" i="10" s="1"/>
  <c r="BU37" i="8"/>
  <c r="BY22" i="10" s="1"/>
  <c r="BV37" i="8"/>
  <c r="S22" i="10" s="1"/>
  <c r="BW37" i="8"/>
  <c r="BL22" i="10" s="1"/>
  <c r="BX37" i="8"/>
  <c r="AZ22" i="10" s="1"/>
  <c r="BY37" i="8"/>
  <c r="BI22" i="10" s="1"/>
  <c r="BZ37" i="8"/>
  <c r="CE22" i="10" s="1"/>
  <c r="CA37" i="8"/>
  <c r="BM22" i="10" s="1"/>
  <c r="CB37" i="8"/>
  <c r="BO22" i="10" s="1"/>
  <c r="CC37" i="8"/>
  <c r="AT22" i="10" s="1"/>
  <c r="CD37" i="8"/>
  <c r="BA22" i="10" s="1"/>
  <c r="CE37" i="8"/>
  <c r="CJ22" i="10" s="1"/>
  <c r="CF37" i="8"/>
  <c r="BN22" i="10" s="1"/>
  <c r="CG37" i="8"/>
  <c r="T22" i="10" s="1"/>
  <c r="CH37" i="8"/>
  <c r="U22" i="10" s="1"/>
  <c r="CI37" i="8"/>
  <c r="AN22" i="10" s="1"/>
  <c r="B37" i="8"/>
  <c r="AF22" i="10" s="1"/>
  <c r="C38" i="9"/>
  <c r="BS9" i="10" s="1"/>
  <c r="D38" i="9"/>
  <c r="CF9" i="10" s="1"/>
  <c r="E38" i="9"/>
  <c r="X9" i="10" s="1"/>
  <c r="F38" i="9"/>
  <c r="AK9" i="10" s="1"/>
  <c r="G38" i="9"/>
  <c r="CK9" i="10" s="1"/>
  <c r="H38" i="9"/>
  <c r="I38" i="9"/>
  <c r="J38" i="9"/>
  <c r="K38" i="9"/>
  <c r="AL9" i="10" s="1"/>
  <c r="L38" i="9"/>
  <c r="Z9" i="10" s="1"/>
  <c r="M38" i="9"/>
  <c r="N38" i="9"/>
  <c r="CI9" i="10" s="1"/>
  <c r="O38" i="9"/>
  <c r="CC9" i="10" s="1"/>
  <c r="P38" i="9"/>
  <c r="Q38" i="9"/>
  <c r="BU9" i="10" s="1"/>
  <c r="R38" i="9"/>
  <c r="AQ9" i="10" s="1"/>
  <c r="S38" i="9"/>
  <c r="AA9" i="10" s="1"/>
  <c r="T38" i="9"/>
  <c r="U38" i="9"/>
  <c r="CB9" i="10" s="1"/>
  <c r="V38" i="9"/>
  <c r="AR9" i="10" s="1"/>
  <c r="W38" i="9"/>
  <c r="BV9" i="10" s="1"/>
  <c r="X38" i="9"/>
  <c r="BC9" i="10" s="1"/>
  <c r="Y38" i="9"/>
  <c r="J9" i="10" s="1"/>
  <c r="Z38" i="9"/>
  <c r="AJ9" i="10" s="1"/>
  <c r="AA38" i="9"/>
  <c r="BT9" i="10" s="1"/>
  <c r="AB38" i="9"/>
  <c r="BJ9" i="10" s="1"/>
  <c r="AC38" i="9"/>
  <c r="K9" i="10" s="1"/>
  <c r="AD38" i="9"/>
  <c r="AB9" i="10" s="1"/>
  <c r="AE38" i="9"/>
  <c r="L9" i="10" s="1"/>
  <c r="AF38" i="9"/>
  <c r="CG9" i="10" s="1"/>
  <c r="AG38" i="9"/>
  <c r="M9" i="10" s="1"/>
  <c r="AH38" i="9"/>
  <c r="AC9" i="10" s="1"/>
  <c r="AI38" i="9"/>
  <c r="Y9" i="10" s="1"/>
  <c r="AJ38" i="9"/>
  <c r="BD9" i="10" s="1"/>
  <c r="AK38" i="9"/>
  <c r="AD9" i="10" s="1"/>
  <c r="AL38" i="9"/>
  <c r="BW9" i="10" s="1"/>
  <c r="AM38" i="9"/>
  <c r="BX9" i="10" s="1"/>
  <c r="AN38" i="9"/>
  <c r="BE9" i="10" s="1"/>
  <c r="AO38" i="9"/>
  <c r="N9" i="10" s="1"/>
  <c r="AP38" i="9"/>
  <c r="BF9" i="10" s="1"/>
  <c r="AQ38" i="9"/>
  <c r="BB9" i="10" s="1"/>
  <c r="AR38" i="9"/>
  <c r="CD9" i="10" s="1"/>
  <c r="AS38" i="9"/>
  <c r="AE9" i="10" s="1"/>
  <c r="AT38" i="9"/>
  <c r="AG9" i="10" s="1"/>
  <c r="AU38" i="9"/>
  <c r="BP9" i="10" s="1"/>
  <c r="AV38" i="9"/>
  <c r="AV9" i="10" s="1"/>
  <c r="AW38" i="9"/>
  <c r="BZ9" i="10" s="1"/>
  <c r="AX38" i="9"/>
  <c r="AO9" i="10" s="1"/>
  <c r="AY38" i="9"/>
  <c r="AP9" i="10" s="1"/>
  <c r="AZ38" i="9"/>
  <c r="AH9" i="10" s="1"/>
  <c r="BA38" i="9"/>
  <c r="V9" i="10" s="1"/>
  <c r="BB38" i="9"/>
  <c r="W9" i="10" s="1"/>
  <c r="BC38" i="9"/>
  <c r="AI9" i="10" s="1"/>
  <c r="BD38" i="9"/>
  <c r="AW9" i="10" s="1"/>
  <c r="BE38" i="9"/>
  <c r="AX9" i="10" s="1"/>
  <c r="BF38" i="9"/>
  <c r="CA9" i="10" s="1"/>
  <c r="BG38" i="9"/>
  <c r="AS9" i="10" s="1"/>
  <c r="BH38" i="9"/>
  <c r="AY9" i="10" s="1"/>
  <c r="BI38" i="9"/>
  <c r="BQ9" i="10" s="1"/>
  <c r="BJ38" i="9"/>
  <c r="BR9" i="10" s="1"/>
  <c r="BK38" i="9"/>
  <c r="AM9" i="10" s="1"/>
  <c r="BL38" i="9"/>
  <c r="O9" i="10" s="1"/>
  <c r="BM38" i="9"/>
  <c r="BG9" i="10" s="1"/>
  <c r="BN38" i="9"/>
  <c r="BH9" i="10" s="1"/>
  <c r="BO38" i="9"/>
  <c r="CH9" i="10" s="1"/>
  <c r="BP38" i="9"/>
  <c r="BK9" i="10" s="1"/>
  <c r="BQ38" i="9"/>
  <c r="P9" i="10" s="1"/>
  <c r="BR38" i="9"/>
  <c r="AU9" i="10" s="1"/>
  <c r="BS38" i="9"/>
  <c r="Q9" i="10" s="1"/>
  <c r="BT38" i="9"/>
  <c r="R9" i="10" s="1"/>
  <c r="BU38" i="9"/>
  <c r="BY9" i="10" s="1"/>
  <c r="BV38" i="9"/>
  <c r="S9" i="10" s="1"/>
  <c r="BW38" i="9"/>
  <c r="BL9" i="10" s="1"/>
  <c r="BX38" i="9"/>
  <c r="AZ9" i="10" s="1"/>
  <c r="BY38" i="9"/>
  <c r="BI9" i="10" s="1"/>
  <c r="BZ38" i="9"/>
  <c r="CE9" i="10" s="1"/>
  <c r="CA38" i="9"/>
  <c r="BM9" i="10" s="1"/>
  <c r="CB38" i="9"/>
  <c r="BO9" i="10" s="1"/>
  <c r="CC38" i="9"/>
  <c r="AT9" i="10" s="1"/>
  <c r="CD38" i="9"/>
  <c r="BA9" i="10" s="1"/>
  <c r="CE38" i="9"/>
  <c r="CJ9" i="10" s="1"/>
  <c r="CF38" i="9"/>
  <c r="BN9" i="10" s="1"/>
  <c r="CG38" i="9"/>
  <c r="T9" i="10" s="1"/>
  <c r="CH38" i="9"/>
  <c r="U9" i="10" s="1"/>
  <c r="CI38" i="9"/>
  <c r="AN9" i="10" s="1"/>
  <c r="B38" i="9"/>
  <c r="AF9" i="10" s="1"/>
  <c r="AI38" i="7"/>
  <c r="Y19" i="10" s="1"/>
  <c r="AJ38" i="7"/>
  <c r="BD19" i="10" s="1"/>
  <c r="AK38" i="7"/>
  <c r="AD19" i="10" s="1"/>
  <c r="AL38" i="7"/>
  <c r="BW19" i="10" s="1"/>
  <c r="AM38" i="7"/>
  <c r="BX19" i="10" s="1"/>
  <c r="AN38" i="7"/>
  <c r="BE19" i="10" s="1"/>
  <c r="AO38" i="7"/>
  <c r="N19" i="10" s="1"/>
  <c r="AP38" i="7"/>
  <c r="BF19" i="10" s="1"/>
  <c r="AQ38" i="7"/>
  <c r="BB19" i="10" s="1"/>
  <c r="AR38" i="7"/>
  <c r="CD19" i="10" s="1"/>
  <c r="AS38" i="7"/>
  <c r="AE19" i="10" s="1"/>
  <c r="AT38" i="7"/>
  <c r="AG19" i="10" s="1"/>
  <c r="AU38" i="7"/>
  <c r="BP19" i="10" s="1"/>
  <c r="AV38" i="7"/>
  <c r="AV19" i="10" s="1"/>
  <c r="AW38" i="7"/>
  <c r="BZ19" i="10" s="1"/>
  <c r="AX38" i="7"/>
  <c r="AO19" i="10" s="1"/>
  <c r="AY38" i="7"/>
  <c r="AP19" i="10" s="1"/>
  <c r="AZ38" i="7"/>
  <c r="V19" i="10" s="1"/>
  <c r="BA38" i="7"/>
  <c r="AH19" i="10" s="1"/>
  <c r="BB38" i="7"/>
  <c r="W19" i="10" s="1"/>
  <c r="BC38" i="7"/>
  <c r="AI19" i="10" s="1"/>
  <c r="BD38" i="7"/>
  <c r="AW19" i="10" s="1"/>
  <c r="BE38" i="7"/>
  <c r="AX19" i="10" s="1"/>
  <c r="BF38" i="7"/>
  <c r="CA19" i="10" s="1"/>
  <c r="BG38" i="7"/>
  <c r="AS19" i="10" s="1"/>
  <c r="BH38" i="7"/>
  <c r="AY19" i="10" s="1"/>
  <c r="BI38" i="7"/>
  <c r="BQ19" i="10" s="1"/>
  <c r="BJ38" i="7"/>
  <c r="BR19" i="10" s="1"/>
  <c r="BK38" i="7"/>
  <c r="AM19" i="10" s="1"/>
  <c r="BL38" i="7"/>
  <c r="O19" i="10" s="1"/>
  <c r="BM38" i="7"/>
  <c r="BG19" i="10" s="1"/>
  <c r="BN38" i="7"/>
  <c r="BH19" i="10" s="1"/>
  <c r="BO38" i="7"/>
  <c r="CH19" i="10" s="1"/>
  <c r="BP38" i="7"/>
  <c r="BK19" i="10" s="1"/>
  <c r="BQ38" i="7"/>
  <c r="P19" i="10" s="1"/>
  <c r="BR38" i="7"/>
  <c r="AU19" i="10" s="1"/>
  <c r="BS38" i="7"/>
  <c r="Q19" i="10" s="1"/>
  <c r="BT38" i="7"/>
  <c r="R19" i="10" s="1"/>
  <c r="BU38" i="7"/>
  <c r="BY19" i="10" s="1"/>
  <c r="BV38" i="7"/>
  <c r="S19" i="10" s="1"/>
  <c r="BW38" i="7"/>
  <c r="BL19" i="10" s="1"/>
  <c r="BX38" i="7"/>
  <c r="AZ19" i="10" s="1"/>
  <c r="BY38" i="7"/>
  <c r="BI19" i="10" s="1"/>
  <c r="BZ38" i="7"/>
  <c r="CE19" i="10" s="1"/>
  <c r="CA38" i="7"/>
  <c r="BM19" i="10" s="1"/>
  <c r="CB38" i="7"/>
  <c r="BO19" i="10" s="1"/>
  <c r="CC38" i="7"/>
  <c r="AT19" i="10" s="1"/>
  <c r="CD38" i="7"/>
  <c r="BA19" i="10" s="1"/>
  <c r="CE38" i="7"/>
  <c r="CJ19" i="10" s="1"/>
  <c r="CF38" i="7"/>
  <c r="BN19" i="10" s="1"/>
  <c r="CG38" i="7"/>
  <c r="T19" i="10" s="1"/>
  <c r="CH38" i="7"/>
  <c r="U19" i="10" s="1"/>
  <c r="CI38" i="7"/>
  <c r="AN19" i="10" s="1"/>
  <c r="AH38" i="7"/>
  <c r="AC19" i="10" s="1"/>
  <c r="C37" i="5"/>
  <c r="BS6" i="10" s="1"/>
  <c r="D37" i="5"/>
  <c r="CF6" i="10" s="1"/>
  <c r="E37" i="5"/>
  <c r="X6" i="10" s="1"/>
  <c r="F37" i="5"/>
  <c r="AK6" i="10" s="1"/>
  <c r="G37" i="5"/>
  <c r="CK6" i="10" s="1"/>
  <c r="H37" i="5"/>
  <c r="I37" i="5"/>
  <c r="J37" i="5"/>
  <c r="K37" i="5"/>
  <c r="AL6" i="10" s="1"/>
  <c r="L37" i="5"/>
  <c r="Z6" i="10" s="1"/>
  <c r="M37" i="5"/>
  <c r="N37" i="5"/>
  <c r="CI6" i="10" s="1"/>
  <c r="O37" i="5"/>
  <c r="CC6" i="10" s="1"/>
  <c r="P37" i="5"/>
  <c r="Q37" i="5"/>
  <c r="BU6" i="10" s="1"/>
  <c r="R37" i="5"/>
  <c r="AQ6" i="10" s="1"/>
  <c r="S37" i="5"/>
  <c r="AA6" i="10" s="1"/>
  <c r="T37" i="5"/>
  <c r="U37" i="5"/>
  <c r="CB6" i="10" s="1"/>
  <c r="V37" i="5"/>
  <c r="AR6" i="10" s="1"/>
  <c r="W37" i="5"/>
  <c r="BV6" i="10" s="1"/>
  <c r="X37" i="5"/>
  <c r="BC6" i="10" s="1"/>
  <c r="Y37" i="5"/>
  <c r="J6" i="10" s="1"/>
  <c r="Z37" i="5"/>
  <c r="AJ6" i="10" s="1"/>
  <c r="AA37" i="5"/>
  <c r="BT6" i="10" s="1"/>
  <c r="AB37" i="5"/>
  <c r="BJ6" i="10" s="1"/>
  <c r="AC37" i="5"/>
  <c r="K6" i="10" s="1"/>
  <c r="AD37" i="5"/>
  <c r="AB6" i="10" s="1"/>
  <c r="AE37" i="5"/>
  <c r="L6" i="10" s="1"/>
  <c r="AF37" i="5"/>
  <c r="CG6" i="10" s="1"/>
  <c r="AG37" i="5"/>
  <c r="M6" i="10" s="1"/>
  <c r="AH37" i="5"/>
  <c r="AC6" i="10" s="1"/>
  <c r="AI37" i="5"/>
  <c r="Y6" i="10" s="1"/>
  <c r="AJ37" i="5"/>
  <c r="BD6" i="10" s="1"/>
  <c r="AK37" i="5"/>
  <c r="AD6" i="10" s="1"/>
  <c r="AL37" i="5"/>
  <c r="BW6" i="10" s="1"/>
  <c r="AM37" i="5"/>
  <c r="BX6" i="10" s="1"/>
  <c r="AN37" i="5"/>
  <c r="BE6" i="10" s="1"/>
  <c r="AO37" i="5"/>
  <c r="N6" i="10" s="1"/>
  <c r="AP37" i="5"/>
  <c r="BF6" i="10" s="1"/>
  <c r="AQ37" i="5"/>
  <c r="BB6" i="10" s="1"/>
  <c r="AR37" i="5"/>
  <c r="CD6" i="10" s="1"/>
  <c r="AS37" i="5"/>
  <c r="AE6" i="10" s="1"/>
  <c r="AT37" i="5"/>
  <c r="AG6" i="10" s="1"/>
  <c r="AU37" i="5"/>
  <c r="BP6" i="10" s="1"/>
  <c r="AV37" i="5"/>
  <c r="AV6" i="10" s="1"/>
  <c r="AW37" i="5"/>
  <c r="BZ6" i="10" s="1"/>
  <c r="AX37" i="5"/>
  <c r="AO6" i="10" s="1"/>
  <c r="AY37" i="5"/>
  <c r="AP6" i="10" s="1"/>
  <c r="AZ37" i="5"/>
  <c r="AH6" i="10" s="1"/>
  <c r="BA37" i="5"/>
  <c r="V6" i="10" s="1"/>
  <c r="BB37" i="5"/>
  <c r="W6" i="10" s="1"/>
  <c r="BC37" i="5"/>
  <c r="AI6" i="10" s="1"/>
  <c r="BD37" i="5"/>
  <c r="AW6" i="10" s="1"/>
  <c r="BE37" i="5"/>
  <c r="AX6" i="10" s="1"/>
  <c r="BF37" i="5"/>
  <c r="CA6" i="10" s="1"/>
  <c r="BG37" i="5"/>
  <c r="AS6" i="10" s="1"/>
  <c r="BH37" i="5"/>
  <c r="AY6" i="10" s="1"/>
  <c r="BI37" i="5"/>
  <c r="BQ6" i="10" s="1"/>
  <c r="BJ37" i="5"/>
  <c r="BR6" i="10" s="1"/>
  <c r="BK37" i="5"/>
  <c r="AM6" i="10" s="1"/>
  <c r="BL37" i="5"/>
  <c r="O6" i="10" s="1"/>
  <c r="BM37" i="5"/>
  <c r="BG6" i="10" s="1"/>
  <c r="BN37" i="5"/>
  <c r="BH6" i="10" s="1"/>
  <c r="BO37" i="5"/>
  <c r="CH6" i="10" s="1"/>
  <c r="BP37" i="5"/>
  <c r="BK6" i="10" s="1"/>
  <c r="BQ37" i="5"/>
  <c r="P6" i="10" s="1"/>
  <c r="BR37" i="5"/>
  <c r="AU6" i="10" s="1"/>
  <c r="BS37" i="5"/>
  <c r="Q6" i="10" s="1"/>
  <c r="BT37" i="5"/>
  <c r="R6" i="10" s="1"/>
  <c r="BU37" i="5"/>
  <c r="BY6" i="10" s="1"/>
  <c r="BV37" i="5"/>
  <c r="S6" i="10" s="1"/>
  <c r="BW37" i="5"/>
  <c r="BL6" i="10" s="1"/>
  <c r="BX37" i="5"/>
  <c r="AZ6" i="10" s="1"/>
  <c r="BY37" i="5"/>
  <c r="BI6" i="10" s="1"/>
  <c r="BZ37" i="5"/>
  <c r="CE6" i="10" s="1"/>
  <c r="CA37" i="5"/>
  <c r="BM6" i="10" s="1"/>
  <c r="CB37" i="5"/>
  <c r="BO6" i="10" s="1"/>
  <c r="CC37" i="5"/>
  <c r="AT6" i="10" s="1"/>
  <c r="CD37" i="5"/>
  <c r="BA6" i="10" s="1"/>
  <c r="CE37" i="5"/>
  <c r="CJ6" i="10" s="1"/>
  <c r="CF37" i="5"/>
  <c r="BN6" i="10" s="1"/>
  <c r="CG37" i="5"/>
  <c r="T6" i="10" s="1"/>
  <c r="CH37" i="5"/>
  <c r="U6" i="10" s="1"/>
  <c r="CI37" i="5"/>
  <c r="AN6" i="10" s="1"/>
  <c r="B37" i="5"/>
  <c r="AF6" i="10" s="1"/>
  <c r="CL38" i="2"/>
  <c r="CL37" i="2"/>
  <c r="CK38" i="1"/>
  <c r="CK37" i="1"/>
  <c r="CH14" i="10" l="1"/>
  <c r="CK14" i="10"/>
  <c r="CG14" i="10"/>
  <c r="CC14" i="10"/>
  <c r="BY14" i="10"/>
  <c r="BU14" i="10"/>
  <c r="BQ14" i="10"/>
  <c r="BM14" i="10"/>
  <c r="BI14" i="10"/>
  <c r="BE14" i="10"/>
  <c r="BA14" i="10"/>
  <c r="AW14" i="10"/>
  <c r="AS14" i="10"/>
  <c r="AO14" i="10"/>
  <c r="AK14" i="10"/>
  <c r="AG14" i="10"/>
  <c r="AC14" i="10"/>
  <c r="Y14" i="10"/>
  <c r="U14" i="10"/>
  <c r="Q14" i="10"/>
  <c r="M14" i="10"/>
  <c r="CJ14" i="10"/>
  <c r="CF14" i="10"/>
  <c r="CB14" i="10"/>
  <c r="BX14" i="10"/>
  <c r="BT14" i="10"/>
  <c r="BP14" i="10"/>
  <c r="BL14" i="10"/>
  <c r="BH14" i="10"/>
  <c r="BD14" i="10"/>
  <c r="AZ14" i="10"/>
  <c r="AV14" i="10"/>
  <c r="AR14" i="10"/>
  <c r="AN14" i="10"/>
  <c r="AJ14" i="10"/>
  <c r="AF14" i="10"/>
  <c r="AB14" i="10"/>
  <c r="X14" i="10"/>
  <c r="T14" i="10"/>
  <c r="P14" i="10"/>
  <c r="L14" i="10"/>
  <c r="CI14" i="10"/>
  <c r="CE14" i="10"/>
  <c r="CA14" i="10"/>
  <c r="BW14" i="10"/>
  <c r="BS14" i="10"/>
  <c r="BO14" i="10"/>
  <c r="BK14" i="10"/>
  <c r="BG14" i="10"/>
  <c r="BC14" i="10"/>
  <c r="AY14" i="10"/>
  <c r="AU14" i="10"/>
  <c r="AQ14" i="10"/>
  <c r="AM14" i="10"/>
  <c r="AI14" i="10"/>
  <c r="AE14" i="10"/>
  <c r="AA14" i="10"/>
  <c r="W14" i="10"/>
  <c r="S14" i="10"/>
  <c r="O14" i="10"/>
  <c r="K14" i="10"/>
  <c r="CD14" i="10"/>
  <c r="BZ14" i="10"/>
  <c r="BV14" i="10"/>
  <c r="BR14" i="10"/>
  <c r="BN14" i="10"/>
  <c r="BJ14" i="10"/>
  <c r="BF14" i="10"/>
  <c r="BB14" i="10"/>
  <c r="AX14" i="10"/>
  <c r="AT14" i="10"/>
  <c r="AP14" i="10"/>
  <c r="AL14" i="10"/>
  <c r="AH14" i="10"/>
  <c r="AD14" i="10"/>
  <c r="Z14" i="10"/>
  <c r="V14" i="10"/>
  <c r="R14" i="10"/>
  <c r="N14" i="10"/>
  <c r="J14" i="10"/>
  <c r="U27" i="10"/>
  <c r="BA27" i="10"/>
  <c r="CE27" i="10"/>
  <c r="S27" i="10"/>
  <c r="AU27" i="10"/>
  <c r="BH27" i="10"/>
  <c r="BR27" i="10"/>
  <c r="CA27" i="10"/>
  <c r="W27" i="10"/>
  <c r="AO27" i="10"/>
  <c r="AG27" i="10"/>
  <c r="BF27" i="10"/>
  <c r="BW27" i="10"/>
  <c r="AC27" i="10"/>
  <c r="T27" i="10"/>
  <c r="AT27" i="10"/>
  <c r="BI27" i="10"/>
  <c r="BY27" i="10"/>
  <c r="P27" i="10"/>
  <c r="BG27" i="10"/>
  <c r="BQ27" i="10"/>
  <c r="AX27" i="10"/>
  <c r="V27" i="10"/>
  <c r="BZ27" i="10"/>
  <c r="AE27" i="10"/>
  <c r="N27" i="10"/>
  <c r="AD27" i="10"/>
  <c r="BN27" i="10"/>
  <c r="BO27" i="10"/>
  <c r="AZ27" i="10"/>
  <c r="R27" i="10"/>
  <c r="BK27" i="10"/>
  <c r="O27" i="10"/>
  <c r="AY27" i="10"/>
  <c r="AW27" i="10"/>
  <c r="AH27" i="10"/>
  <c r="AV27" i="10"/>
  <c r="CD27" i="10"/>
  <c r="BE27" i="10"/>
  <c r="BD27" i="10"/>
  <c r="AN27" i="10"/>
  <c r="CJ27" i="10"/>
  <c r="BM27" i="10"/>
  <c r="BL27" i="10"/>
  <c r="Q27" i="10"/>
  <c r="CH27" i="10"/>
  <c r="AM27" i="10"/>
  <c r="AS27" i="10"/>
  <c r="AI27" i="10"/>
  <c r="AP27" i="10"/>
  <c r="BP27" i="10"/>
  <c r="BB27" i="10"/>
  <c r="BX27" i="10"/>
  <c r="Y27" i="10"/>
  <c r="E9" i="10"/>
  <c r="F9" i="10"/>
  <c r="G9" i="10"/>
  <c r="H9" i="10"/>
  <c r="I9" i="10"/>
  <c r="D9" i="10"/>
  <c r="E6" i="10"/>
  <c r="F6" i="10"/>
  <c r="G6" i="10"/>
  <c r="G14" i="10" s="1"/>
  <c r="H6" i="10"/>
  <c r="I6" i="10"/>
  <c r="D6" i="10"/>
  <c r="F14" i="10" l="1"/>
  <c r="E14" i="10"/>
  <c r="D14" i="10"/>
  <c r="I14" i="10"/>
  <c r="H14" i="10"/>
  <c r="C37" i="9"/>
  <c r="BS8" i="10" s="1"/>
  <c r="D37" i="9"/>
  <c r="CF8" i="10" s="1"/>
  <c r="E37" i="9"/>
  <c r="X8" i="10" s="1"/>
  <c r="F37" i="9"/>
  <c r="AK8" i="10" s="1"/>
  <c r="G37" i="9"/>
  <c r="CK8" i="10" s="1"/>
  <c r="H37" i="9"/>
  <c r="D8" i="10" s="1"/>
  <c r="I37" i="9"/>
  <c r="E8" i="10" s="1"/>
  <c r="J37" i="9"/>
  <c r="F8" i="10" s="1"/>
  <c r="K37" i="9"/>
  <c r="AL8" i="10" s="1"/>
  <c r="L37" i="9"/>
  <c r="Z8" i="10" s="1"/>
  <c r="M37" i="9"/>
  <c r="G8" i="10" s="1"/>
  <c r="N37" i="9"/>
  <c r="CI8" i="10" s="1"/>
  <c r="O37" i="9"/>
  <c r="CC8" i="10" s="1"/>
  <c r="P37" i="9"/>
  <c r="H8" i="10" s="1"/>
  <c r="Q37" i="9"/>
  <c r="BU8" i="10" s="1"/>
  <c r="R37" i="9"/>
  <c r="AQ8" i="10" s="1"/>
  <c r="S37" i="9"/>
  <c r="AA8" i="10" s="1"/>
  <c r="T37" i="9"/>
  <c r="I8" i="10" s="1"/>
  <c r="U37" i="9"/>
  <c r="CB8" i="10" s="1"/>
  <c r="V37" i="9"/>
  <c r="AR8" i="10" s="1"/>
  <c r="W37" i="9"/>
  <c r="BV8" i="10" s="1"/>
  <c r="X37" i="9"/>
  <c r="BC8" i="10" s="1"/>
  <c r="Y37" i="9"/>
  <c r="J8" i="10" s="1"/>
  <c r="Z37" i="9"/>
  <c r="AJ8" i="10" s="1"/>
  <c r="AA37" i="9"/>
  <c r="BT8" i="10" s="1"/>
  <c r="AB37" i="9"/>
  <c r="BJ8" i="10" s="1"/>
  <c r="AC37" i="9"/>
  <c r="K8" i="10" s="1"/>
  <c r="AD37" i="9"/>
  <c r="AB8" i="10" s="1"/>
  <c r="AE37" i="9"/>
  <c r="L8" i="10" s="1"/>
  <c r="AF37" i="9"/>
  <c r="CG8" i="10" s="1"/>
  <c r="AG37" i="9"/>
  <c r="M8" i="10" s="1"/>
  <c r="AH37" i="9"/>
  <c r="AC8" i="10" s="1"/>
  <c r="AI37" i="9"/>
  <c r="Y8" i="10" s="1"/>
  <c r="AJ37" i="9"/>
  <c r="BD8" i="10" s="1"/>
  <c r="AK37" i="9"/>
  <c r="AD8" i="10" s="1"/>
  <c r="AL37" i="9"/>
  <c r="BW8" i="10" s="1"/>
  <c r="AM37" i="9"/>
  <c r="BX8" i="10" s="1"/>
  <c r="AN37" i="9"/>
  <c r="BE8" i="10" s="1"/>
  <c r="AO37" i="9"/>
  <c r="N8" i="10" s="1"/>
  <c r="AP37" i="9"/>
  <c r="BF8" i="10" s="1"/>
  <c r="AQ37" i="9"/>
  <c r="BB8" i="10" s="1"/>
  <c r="AR37" i="9"/>
  <c r="CD8" i="10" s="1"/>
  <c r="AS37" i="9"/>
  <c r="AE8" i="10" s="1"/>
  <c r="AT37" i="9"/>
  <c r="AG8" i="10" s="1"/>
  <c r="AU37" i="9"/>
  <c r="BP8" i="10" s="1"/>
  <c r="AV37" i="9"/>
  <c r="AV8" i="10" s="1"/>
  <c r="AW37" i="9"/>
  <c r="BZ8" i="10" s="1"/>
  <c r="AX37" i="9"/>
  <c r="AO8" i="10" s="1"/>
  <c r="AY37" i="9"/>
  <c r="AP8" i="10" s="1"/>
  <c r="AZ37" i="9"/>
  <c r="AH8" i="10" s="1"/>
  <c r="BA37" i="9"/>
  <c r="V8" i="10" s="1"/>
  <c r="BB37" i="9"/>
  <c r="W8" i="10" s="1"/>
  <c r="BC37" i="9"/>
  <c r="AI8" i="10" s="1"/>
  <c r="BD37" i="9"/>
  <c r="AW8" i="10" s="1"/>
  <c r="BE37" i="9"/>
  <c r="AX8" i="10" s="1"/>
  <c r="BF37" i="9"/>
  <c r="CA8" i="10" s="1"/>
  <c r="BG37" i="9"/>
  <c r="AS8" i="10" s="1"/>
  <c r="BH37" i="9"/>
  <c r="AY8" i="10" s="1"/>
  <c r="BI37" i="9"/>
  <c r="BQ8" i="10" s="1"/>
  <c r="BJ37" i="9"/>
  <c r="BR8" i="10" s="1"/>
  <c r="BK37" i="9"/>
  <c r="AM8" i="10" s="1"/>
  <c r="BL37" i="9"/>
  <c r="O8" i="10" s="1"/>
  <c r="BM37" i="9"/>
  <c r="BG8" i="10" s="1"/>
  <c r="BN37" i="9"/>
  <c r="BH8" i="10" s="1"/>
  <c r="BO37" i="9"/>
  <c r="CH8" i="10" s="1"/>
  <c r="BP37" i="9"/>
  <c r="BK8" i="10" s="1"/>
  <c r="BQ37" i="9"/>
  <c r="P8" i="10" s="1"/>
  <c r="BR37" i="9"/>
  <c r="AU8" i="10" s="1"/>
  <c r="BS37" i="9"/>
  <c r="Q8" i="10" s="1"/>
  <c r="BT37" i="9"/>
  <c r="R8" i="10" s="1"/>
  <c r="BU37" i="9"/>
  <c r="BY8" i="10" s="1"/>
  <c r="BV37" i="9"/>
  <c r="S8" i="10" s="1"/>
  <c r="BW37" i="9"/>
  <c r="BL8" i="10" s="1"/>
  <c r="BX37" i="9"/>
  <c r="AZ8" i="10" s="1"/>
  <c r="BY37" i="9"/>
  <c r="BI8" i="10" s="1"/>
  <c r="BZ37" i="9"/>
  <c r="CE8" i="10" s="1"/>
  <c r="CA37" i="9"/>
  <c r="BM8" i="10" s="1"/>
  <c r="CB37" i="9"/>
  <c r="BO8" i="10" s="1"/>
  <c r="CC37" i="9"/>
  <c r="AT8" i="10" s="1"/>
  <c r="CD37" i="9"/>
  <c r="BA8" i="10" s="1"/>
  <c r="CE37" i="9"/>
  <c r="CJ8" i="10" s="1"/>
  <c r="CF37" i="9"/>
  <c r="BN8" i="10" s="1"/>
  <c r="CG37" i="9"/>
  <c r="T8" i="10" s="1"/>
  <c r="CH37" i="9"/>
  <c r="U8" i="10" s="1"/>
  <c r="CI37" i="9"/>
  <c r="AN8" i="10" s="1"/>
  <c r="B37" i="9"/>
  <c r="AF8" i="10" s="1"/>
  <c r="CJ4" i="9"/>
  <c r="CJ5" i="9"/>
  <c r="CJ6" i="9"/>
  <c r="CJ7" i="9"/>
  <c r="CJ8" i="9"/>
  <c r="CJ9" i="9"/>
  <c r="CJ10" i="9"/>
  <c r="CJ11" i="9"/>
  <c r="CJ12" i="9"/>
  <c r="CJ13" i="9"/>
  <c r="CJ14" i="9"/>
  <c r="CJ15" i="9"/>
  <c r="CJ16" i="9"/>
  <c r="CJ17" i="9"/>
  <c r="CJ18" i="9"/>
  <c r="CJ19" i="9"/>
  <c r="CJ20" i="9"/>
  <c r="CJ21" i="9"/>
  <c r="CJ22" i="9"/>
  <c r="CJ23" i="9"/>
  <c r="CJ24" i="9"/>
  <c r="CJ25" i="9"/>
  <c r="CJ26" i="9"/>
  <c r="CJ27" i="9"/>
  <c r="CJ28" i="9"/>
  <c r="CJ29" i="9"/>
  <c r="CJ30" i="9"/>
  <c r="CJ31" i="9"/>
  <c r="CJ32" i="9"/>
  <c r="CJ33" i="9"/>
  <c r="CJ3" i="8"/>
  <c r="CJ4" i="8"/>
  <c r="CJ5" i="8"/>
  <c r="CJ6" i="8"/>
  <c r="CJ7" i="8"/>
  <c r="CJ8" i="8"/>
  <c r="CJ9" i="8"/>
  <c r="CJ10" i="8"/>
  <c r="CJ11" i="8"/>
  <c r="CJ12" i="8"/>
  <c r="CJ13" i="8"/>
  <c r="CJ14" i="8"/>
  <c r="CJ15" i="8"/>
  <c r="CJ16" i="8"/>
  <c r="CJ17" i="8"/>
  <c r="CJ18" i="8"/>
  <c r="CJ19" i="8"/>
  <c r="CJ20" i="8"/>
  <c r="CJ21" i="8"/>
  <c r="CJ22" i="8"/>
  <c r="CJ23" i="8"/>
  <c r="CJ24" i="8"/>
  <c r="CJ25" i="8"/>
  <c r="CJ26" i="8"/>
  <c r="CJ27" i="8"/>
  <c r="CJ28" i="8"/>
  <c r="CJ29" i="8"/>
  <c r="CJ30" i="8"/>
  <c r="CJ31" i="8"/>
  <c r="CJ32" i="8"/>
  <c r="CJ33" i="8"/>
  <c r="C36" i="8"/>
  <c r="BS21" i="10" s="1"/>
  <c r="D36" i="8"/>
  <c r="CF21" i="10" s="1"/>
  <c r="E36" i="8"/>
  <c r="X21" i="10" s="1"/>
  <c r="F36" i="8"/>
  <c r="AK21" i="10" s="1"/>
  <c r="G36" i="8"/>
  <c r="CK21" i="10" s="1"/>
  <c r="H36" i="8"/>
  <c r="D21" i="10" s="1"/>
  <c r="I36" i="8"/>
  <c r="E21" i="10" s="1"/>
  <c r="J36" i="8"/>
  <c r="F21" i="10" s="1"/>
  <c r="K36" i="8"/>
  <c r="AL21" i="10" s="1"/>
  <c r="L36" i="8"/>
  <c r="Z21" i="10" s="1"/>
  <c r="M36" i="8"/>
  <c r="G21" i="10" s="1"/>
  <c r="N36" i="8"/>
  <c r="CI21" i="10" s="1"/>
  <c r="O36" i="8"/>
  <c r="CC21" i="10" s="1"/>
  <c r="P36" i="8"/>
  <c r="H21" i="10" s="1"/>
  <c r="Q36" i="8"/>
  <c r="BU21" i="10" s="1"/>
  <c r="R36" i="8"/>
  <c r="AQ21" i="10" s="1"/>
  <c r="S36" i="8"/>
  <c r="AA21" i="10" s="1"/>
  <c r="T36" i="8"/>
  <c r="I21" i="10" s="1"/>
  <c r="U36" i="8"/>
  <c r="CB21" i="10" s="1"/>
  <c r="V36" i="8"/>
  <c r="AR21" i="10" s="1"/>
  <c r="W36" i="8"/>
  <c r="BV21" i="10" s="1"/>
  <c r="X36" i="8"/>
  <c r="BC21" i="10" s="1"/>
  <c r="Y36" i="8"/>
  <c r="J21" i="10" s="1"/>
  <c r="Z36" i="8"/>
  <c r="AJ21" i="10" s="1"/>
  <c r="AA36" i="8"/>
  <c r="BT21" i="10" s="1"/>
  <c r="AB36" i="8"/>
  <c r="BJ21" i="10" s="1"/>
  <c r="AC36" i="8"/>
  <c r="K21" i="10" s="1"/>
  <c r="AD36" i="8"/>
  <c r="AB21" i="10" s="1"/>
  <c r="AE36" i="8"/>
  <c r="L21" i="10" s="1"/>
  <c r="AF36" i="8"/>
  <c r="CG21" i="10" s="1"/>
  <c r="AG36" i="8"/>
  <c r="M21" i="10" s="1"/>
  <c r="AH36" i="8"/>
  <c r="AC21" i="10" s="1"/>
  <c r="AI36" i="8"/>
  <c r="Y21" i="10" s="1"/>
  <c r="AJ36" i="8"/>
  <c r="BD21" i="10" s="1"/>
  <c r="AK36" i="8"/>
  <c r="AD21" i="10" s="1"/>
  <c r="AL36" i="8"/>
  <c r="BW21" i="10" s="1"/>
  <c r="AM36" i="8"/>
  <c r="BX21" i="10" s="1"/>
  <c r="AN36" i="8"/>
  <c r="BE21" i="10" s="1"/>
  <c r="AO36" i="8"/>
  <c r="N21" i="10" s="1"/>
  <c r="AP36" i="8"/>
  <c r="BF21" i="10" s="1"/>
  <c r="AQ36" i="8"/>
  <c r="BB21" i="10" s="1"/>
  <c r="AR36" i="8"/>
  <c r="CD21" i="10" s="1"/>
  <c r="AS36" i="8"/>
  <c r="AE21" i="10" s="1"/>
  <c r="AT36" i="8"/>
  <c r="AG21" i="10" s="1"/>
  <c r="AU36" i="8"/>
  <c r="BP21" i="10" s="1"/>
  <c r="AV36" i="8"/>
  <c r="AV21" i="10" s="1"/>
  <c r="AW36" i="8"/>
  <c r="BZ21" i="10" s="1"/>
  <c r="AX36" i="8"/>
  <c r="AO21" i="10" s="1"/>
  <c r="AY36" i="8"/>
  <c r="AP21" i="10" s="1"/>
  <c r="AZ36" i="8"/>
  <c r="AH21" i="10" s="1"/>
  <c r="BA36" i="8"/>
  <c r="V21" i="10" s="1"/>
  <c r="BB36" i="8"/>
  <c r="W21" i="10" s="1"/>
  <c r="BC36" i="8"/>
  <c r="AI21" i="10" s="1"/>
  <c r="BD36" i="8"/>
  <c r="AW21" i="10" s="1"/>
  <c r="BE36" i="8"/>
  <c r="AX21" i="10" s="1"/>
  <c r="BF36" i="8"/>
  <c r="CA21" i="10" s="1"/>
  <c r="BG36" i="8"/>
  <c r="AS21" i="10" s="1"/>
  <c r="BH36" i="8"/>
  <c r="AY21" i="10" s="1"/>
  <c r="BI36" i="8"/>
  <c r="BQ21" i="10" s="1"/>
  <c r="BJ36" i="8"/>
  <c r="BR21" i="10" s="1"/>
  <c r="BK36" i="8"/>
  <c r="AM21" i="10" s="1"/>
  <c r="BL36" i="8"/>
  <c r="O21" i="10" s="1"/>
  <c r="BM36" i="8"/>
  <c r="BG21" i="10" s="1"/>
  <c r="BN36" i="8"/>
  <c r="BH21" i="10" s="1"/>
  <c r="BO36" i="8"/>
  <c r="CH21" i="10" s="1"/>
  <c r="BP36" i="8"/>
  <c r="BK21" i="10" s="1"/>
  <c r="BQ36" i="8"/>
  <c r="P21" i="10" s="1"/>
  <c r="BR36" i="8"/>
  <c r="AU21" i="10" s="1"/>
  <c r="BS36" i="8"/>
  <c r="Q21" i="10" s="1"/>
  <c r="BT36" i="8"/>
  <c r="R21" i="10" s="1"/>
  <c r="BU36" i="8"/>
  <c r="BY21" i="10" s="1"/>
  <c r="BV36" i="8"/>
  <c r="S21" i="10" s="1"/>
  <c r="BW36" i="8"/>
  <c r="BL21" i="10" s="1"/>
  <c r="BX36" i="8"/>
  <c r="AZ21" i="10" s="1"/>
  <c r="BY36" i="8"/>
  <c r="BI21" i="10" s="1"/>
  <c r="BZ36" i="8"/>
  <c r="CE21" i="10" s="1"/>
  <c r="CA36" i="8"/>
  <c r="BM21" i="10" s="1"/>
  <c r="CB36" i="8"/>
  <c r="BO21" i="10" s="1"/>
  <c r="CC36" i="8"/>
  <c r="AT21" i="10" s="1"/>
  <c r="CD36" i="8"/>
  <c r="BA21" i="10" s="1"/>
  <c r="CE36" i="8"/>
  <c r="CJ21" i="10" s="1"/>
  <c r="CF36" i="8"/>
  <c r="BN21" i="10" s="1"/>
  <c r="CG36" i="8"/>
  <c r="T21" i="10" s="1"/>
  <c r="CH36" i="8"/>
  <c r="U21" i="10" s="1"/>
  <c r="CI36" i="8"/>
  <c r="AN21" i="10" s="1"/>
  <c r="B36" i="8"/>
  <c r="AF21" i="10" s="1"/>
  <c r="CJ2" i="8"/>
  <c r="CJ39" i="8" s="1"/>
  <c r="CJ3" i="9"/>
  <c r="CJ40" i="9" s="1"/>
  <c r="CJ37" i="9" l="1"/>
  <c r="C8" i="10" s="1"/>
  <c r="CJ38" i="9"/>
  <c r="C9" i="10" s="1"/>
  <c r="CJ37" i="8"/>
  <c r="C22" i="10" s="1"/>
  <c r="CJ36" i="8"/>
  <c r="C21" i="10" s="1"/>
  <c r="C36" i="5"/>
  <c r="BS5" i="10" s="1"/>
  <c r="D36" i="5"/>
  <c r="CF5" i="10" s="1"/>
  <c r="E36" i="5"/>
  <c r="X5" i="10" s="1"/>
  <c r="F36" i="5"/>
  <c r="AK5" i="10" s="1"/>
  <c r="G36" i="5"/>
  <c r="CK5" i="10" s="1"/>
  <c r="H36" i="5"/>
  <c r="D5" i="10" s="1"/>
  <c r="I36" i="5"/>
  <c r="E5" i="10" s="1"/>
  <c r="J36" i="5"/>
  <c r="F5" i="10" s="1"/>
  <c r="K36" i="5"/>
  <c r="AL5" i="10" s="1"/>
  <c r="L36" i="5"/>
  <c r="Z5" i="10" s="1"/>
  <c r="M36" i="5"/>
  <c r="G5" i="10" s="1"/>
  <c r="N36" i="5"/>
  <c r="CI5" i="10" s="1"/>
  <c r="O36" i="5"/>
  <c r="CC5" i="10" s="1"/>
  <c r="P36" i="5"/>
  <c r="H5" i="10" s="1"/>
  <c r="Q36" i="5"/>
  <c r="BU5" i="10" s="1"/>
  <c r="R36" i="5"/>
  <c r="AQ5" i="10" s="1"/>
  <c r="S36" i="5"/>
  <c r="AA5" i="10" s="1"/>
  <c r="T36" i="5"/>
  <c r="I5" i="10" s="1"/>
  <c r="U36" i="5"/>
  <c r="CB5" i="10" s="1"/>
  <c r="V36" i="5"/>
  <c r="AR5" i="10" s="1"/>
  <c r="W36" i="5"/>
  <c r="BV5" i="10" s="1"/>
  <c r="X36" i="5"/>
  <c r="BC5" i="10" s="1"/>
  <c r="Y36" i="5"/>
  <c r="J5" i="10" s="1"/>
  <c r="Z36" i="5"/>
  <c r="AJ5" i="10" s="1"/>
  <c r="AA36" i="5"/>
  <c r="BT5" i="10" s="1"/>
  <c r="AB36" i="5"/>
  <c r="BJ5" i="10" s="1"/>
  <c r="AC36" i="5"/>
  <c r="K5" i="10" s="1"/>
  <c r="AD36" i="5"/>
  <c r="AB5" i="10" s="1"/>
  <c r="AE36" i="5"/>
  <c r="L5" i="10" s="1"/>
  <c r="AF36" i="5"/>
  <c r="CG5" i="10" s="1"/>
  <c r="AG36" i="5"/>
  <c r="M5" i="10" s="1"/>
  <c r="AH36" i="5"/>
  <c r="AC5" i="10" s="1"/>
  <c r="AI36" i="5"/>
  <c r="Y5" i="10" s="1"/>
  <c r="AJ36" i="5"/>
  <c r="BD5" i="10" s="1"/>
  <c r="AK36" i="5"/>
  <c r="AD5" i="10" s="1"/>
  <c r="AL36" i="5"/>
  <c r="BW5" i="10" s="1"/>
  <c r="AM36" i="5"/>
  <c r="BX5" i="10" s="1"/>
  <c r="AN36" i="5"/>
  <c r="BE5" i="10" s="1"/>
  <c r="AO36" i="5"/>
  <c r="N5" i="10" s="1"/>
  <c r="AP36" i="5"/>
  <c r="BF5" i="10" s="1"/>
  <c r="AQ36" i="5"/>
  <c r="BB5" i="10" s="1"/>
  <c r="AR36" i="5"/>
  <c r="CD5" i="10" s="1"/>
  <c r="AS36" i="5"/>
  <c r="AE5" i="10" s="1"/>
  <c r="AT36" i="5"/>
  <c r="AG5" i="10" s="1"/>
  <c r="AU36" i="5"/>
  <c r="BP5" i="10" s="1"/>
  <c r="AV36" i="5"/>
  <c r="AV5" i="10" s="1"/>
  <c r="AW36" i="5"/>
  <c r="BZ5" i="10" s="1"/>
  <c r="AX36" i="5"/>
  <c r="AO5" i="10" s="1"/>
  <c r="AY36" i="5"/>
  <c r="AP5" i="10" s="1"/>
  <c r="AZ36" i="5"/>
  <c r="AH5" i="10" s="1"/>
  <c r="BA36" i="5"/>
  <c r="V5" i="10" s="1"/>
  <c r="BB36" i="5"/>
  <c r="W5" i="10" s="1"/>
  <c r="BC36" i="5"/>
  <c r="AI5" i="10" s="1"/>
  <c r="BD36" i="5"/>
  <c r="AW5" i="10" s="1"/>
  <c r="BE36" i="5"/>
  <c r="AX5" i="10" s="1"/>
  <c r="BF36" i="5"/>
  <c r="CA5" i="10" s="1"/>
  <c r="BG36" i="5"/>
  <c r="AS5" i="10" s="1"/>
  <c r="BH36" i="5"/>
  <c r="AY5" i="10" s="1"/>
  <c r="BI36" i="5"/>
  <c r="BQ5" i="10" s="1"/>
  <c r="BJ36" i="5"/>
  <c r="BR5" i="10" s="1"/>
  <c r="BK36" i="5"/>
  <c r="AM5" i="10" s="1"/>
  <c r="BL36" i="5"/>
  <c r="O5" i="10" s="1"/>
  <c r="BM36" i="5"/>
  <c r="BG5" i="10" s="1"/>
  <c r="BN36" i="5"/>
  <c r="BH5" i="10" s="1"/>
  <c r="BO36" i="5"/>
  <c r="CH5" i="10" s="1"/>
  <c r="BP36" i="5"/>
  <c r="BK5" i="10" s="1"/>
  <c r="BQ36" i="5"/>
  <c r="P5" i="10" s="1"/>
  <c r="BR36" i="5"/>
  <c r="AU5" i="10" s="1"/>
  <c r="BS36" i="5"/>
  <c r="Q5" i="10" s="1"/>
  <c r="BT36" i="5"/>
  <c r="R5" i="10" s="1"/>
  <c r="BU36" i="5"/>
  <c r="BY5" i="10" s="1"/>
  <c r="BV36" i="5"/>
  <c r="S5" i="10" s="1"/>
  <c r="BW36" i="5"/>
  <c r="BL5" i="10" s="1"/>
  <c r="BX36" i="5"/>
  <c r="AZ5" i="10" s="1"/>
  <c r="BY36" i="5"/>
  <c r="BI5" i="10" s="1"/>
  <c r="BZ36" i="5"/>
  <c r="CE5" i="10" s="1"/>
  <c r="CA36" i="5"/>
  <c r="BM5" i="10" s="1"/>
  <c r="CB36" i="5"/>
  <c r="BO5" i="10" s="1"/>
  <c r="CC36" i="5"/>
  <c r="AT5" i="10" s="1"/>
  <c r="CD36" i="5"/>
  <c r="BA5" i="10" s="1"/>
  <c r="CE36" i="5"/>
  <c r="CJ5" i="10" s="1"/>
  <c r="CF36" i="5"/>
  <c r="BN5" i="10" s="1"/>
  <c r="CG36" i="5"/>
  <c r="T5" i="10" s="1"/>
  <c r="CH36" i="5"/>
  <c r="U5" i="10" s="1"/>
  <c r="CI36" i="5"/>
  <c r="AN5" i="10" s="1"/>
  <c r="B36" i="5"/>
  <c r="AF5" i="10" s="1"/>
  <c r="C38" i="7"/>
  <c r="BS19" i="10" s="1"/>
  <c r="BS27" i="10" s="1"/>
  <c r="D38" i="7"/>
  <c r="CF19" i="10" s="1"/>
  <c r="CF27" i="10" s="1"/>
  <c r="E38" i="7"/>
  <c r="X19" i="10" s="1"/>
  <c r="X27" i="10" s="1"/>
  <c r="F38" i="7"/>
  <c r="AK19" i="10" s="1"/>
  <c r="AK27" i="10" s="1"/>
  <c r="G38" i="7"/>
  <c r="CK19" i="10" s="1"/>
  <c r="CK27" i="10" s="1"/>
  <c r="H38" i="7"/>
  <c r="D19" i="10" s="1"/>
  <c r="D27" i="10" s="1"/>
  <c r="I38" i="7"/>
  <c r="E19" i="10" s="1"/>
  <c r="E27" i="10" s="1"/>
  <c r="J38" i="7"/>
  <c r="F19" i="10" s="1"/>
  <c r="F27" i="10" s="1"/>
  <c r="K38" i="7"/>
  <c r="AL19" i="10" s="1"/>
  <c r="AL27" i="10" s="1"/>
  <c r="L38" i="7"/>
  <c r="Z19" i="10" s="1"/>
  <c r="Z27" i="10" s="1"/>
  <c r="M38" i="7"/>
  <c r="G19" i="10" s="1"/>
  <c r="G27" i="10" s="1"/>
  <c r="N38" i="7"/>
  <c r="CI19" i="10" s="1"/>
  <c r="CI27" i="10" s="1"/>
  <c r="O38" i="7"/>
  <c r="CC19" i="10" s="1"/>
  <c r="CC27" i="10" s="1"/>
  <c r="P38" i="7"/>
  <c r="H19" i="10" s="1"/>
  <c r="H27" i="10" s="1"/>
  <c r="Q38" i="7"/>
  <c r="BU19" i="10" s="1"/>
  <c r="BU27" i="10" s="1"/>
  <c r="R38" i="7"/>
  <c r="AQ19" i="10" s="1"/>
  <c r="AQ27" i="10" s="1"/>
  <c r="S38" i="7"/>
  <c r="AA19" i="10" s="1"/>
  <c r="AA27" i="10" s="1"/>
  <c r="T38" i="7"/>
  <c r="I19" i="10" s="1"/>
  <c r="I27" i="10" s="1"/>
  <c r="U38" i="7"/>
  <c r="CB19" i="10" s="1"/>
  <c r="CB27" i="10" s="1"/>
  <c r="V38" i="7"/>
  <c r="AR19" i="10" s="1"/>
  <c r="AR27" i="10" s="1"/>
  <c r="W38" i="7"/>
  <c r="BV19" i="10" s="1"/>
  <c r="BV27" i="10" s="1"/>
  <c r="X38" i="7"/>
  <c r="BC19" i="10" s="1"/>
  <c r="BC27" i="10" s="1"/>
  <c r="Y38" i="7"/>
  <c r="J19" i="10" s="1"/>
  <c r="J27" i="10" s="1"/>
  <c r="Z38" i="7"/>
  <c r="AJ19" i="10" s="1"/>
  <c r="AJ27" i="10" s="1"/>
  <c r="AA38" i="7"/>
  <c r="BT19" i="10" s="1"/>
  <c r="BT27" i="10" s="1"/>
  <c r="AB38" i="7"/>
  <c r="BJ19" i="10" s="1"/>
  <c r="BJ27" i="10" s="1"/>
  <c r="AC38" i="7"/>
  <c r="K19" i="10" s="1"/>
  <c r="K27" i="10" s="1"/>
  <c r="AD38" i="7"/>
  <c r="AB19" i="10" s="1"/>
  <c r="AB27" i="10" s="1"/>
  <c r="AE38" i="7"/>
  <c r="L19" i="10" s="1"/>
  <c r="L27" i="10" s="1"/>
  <c r="AF38" i="7"/>
  <c r="CG19" i="10" s="1"/>
  <c r="CG27" i="10" s="1"/>
  <c r="AG38" i="7"/>
  <c r="M19" i="10" s="1"/>
  <c r="M27" i="10" s="1"/>
  <c r="B38" i="7"/>
  <c r="AF19" i="10" s="1"/>
  <c r="AF27" i="10" s="1"/>
  <c r="C37" i="7"/>
  <c r="BS18" i="10" s="1"/>
  <c r="D37" i="7"/>
  <c r="CF18" i="10" s="1"/>
  <c r="E37" i="7"/>
  <c r="X18" i="10" s="1"/>
  <c r="F37" i="7"/>
  <c r="AK18" i="10" s="1"/>
  <c r="G37" i="7"/>
  <c r="CK18" i="10" s="1"/>
  <c r="H37" i="7"/>
  <c r="D18" i="10" s="1"/>
  <c r="I37" i="7"/>
  <c r="E18" i="10" s="1"/>
  <c r="J37" i="7"/>
  <c r="F18" i="10" s="1"/>
  <c r="K37" i="7"/>
  <c r="AL18" i="10" s="1"/>
  <c r="L37" i="7"/>
  <c r="Z18" i="10" s="1"/>
  <c r="M37" i="7"/>
  <c r="G18" i="10" s="1"/>
  <c r="N37" i="7"/>
  <c r="CI18" i="10" s="1"/>
  <c r="O37" i="7"/>
  <c r="CC18" i="10" s="1"/>
  <c r="P37" i="7"/>
  <c r="H18" i="10" s="1"/>
  <c r="Q37" i="7"/>
  <c r="BU18" i="10" s="1"/>
  <c r="R37" i="7"/>
  <c r="AQ18" i="10" s="1"/>
  <c r="S37" i="7"/>
  <c r="AA18" i="10" s="1"/>
  <c r="T37" i="7"/>
  <c r="I18" i="10" s="1"/>
  <c r="U37" i="7"/>
  <c r="CB18" i="10" s="1"/>
  <c r="V37" i="7"/>
  <c r="AR18" i="10" s="1"/>
  <c r="W37" i="7"/>
  <c r="BV18" i="10" s="1"/>
  <c r="X37" i="7"/>
  <c r="BC18" i="10" s="1"/>
  <c r="Y37" i="7"/>
  <c r="J18" i="10" s="1"/>
  <c r="Z37" i="7"/>
  <c r="AJ18" i="10" s="1"/>
  <c r="AA37" i="7"/>
  <c r="BT18" i="10" s="1"/>
  <c r="AB37" i="7"/>
  <c r="BJ18" i="10" s="1"/>
  <c r="AC37" i="7"/>
  <c r="K18" i="10" s="1"/>
  <c r="AD37" i="7"/>
  <c r="AB18" i="10" s="1"/>
  <c r="AE37" i="7"/>
  <c r="L18" i="10" s="1"/>
  <c r="AF37" i="7"/>
  <c r="CG18" i="10" s="1"/>
  <c r="AG37" i="7"/>
  <c r="M18" i="10" s="1"/>
  <c r="AH37" i="7"/>
  <c r="AC18" i="10" s="1"/>
  <c r="AI37" i="7"/>
  <c r="Y18" i="10" s="1"/>
  <c r="AJ37" i="7"/>
  <c r="BD18" i="10" s="1"/>
  <c r="AK37" i="7"/>
  <c r="AD18" i="10" s="1"/>
  <c r="AL37" i="7"/>
  <c r="BW18" i="10" s="1"/>
  <c r="AM37" i="7"/>
  <c r="BX18" i="10" s="1"/>
  <c r="AN37" i="7"/>
  <c r="BE18" i="10" s="1"/>
  <c r="AO37" i="7"/>
  <c r="N18" i="10" s="1"/>
  <c r="AP37" i="7"/>
  <c r="BF18" i="10" s="1"/>
  <c r="AQ37" i="7"/>
  <c r="BB18" i="10" s="1"/>
  <c r="AR37" i="7"/>
  <c r="CD18" i="10" s="1"/>
  <c r="AS37" i="7"/>
  <c r="AE18" i="10" s="1"/>
  <c r="AT37" i="7"/>
  <c r="AG18" i="10" s="1"/>
  <c r="AU37" i="7"/>
  <c r="BP18" i="10" s="1"/>
  <c r="AV37" i="7"/>
  <c r="AV18" i="10" s="1"/>
  <c r="AW37" i="7"/>
  <c r="BZ18" i="10" s="1"/>
  <c r="AX37" i="7"/>
  <c r="AO18" i="10" s="1"/>
  <c r="AY37" i="7"/>
  <c r="AP18" i="10" s="1"/>
  <c r="AZ37" i="7"/>
  <c r="V18" i="10" s="1"/>
  <c r="BA37" i="7"/>
  <c r="AH18" i="10" s="1"/>
  <c r="BB37" i="7"/>
  <c r="W18" i="10" s="1"/>
  <c r="BC37" i="7"/>
  <c r="AI18" i="10" s="1"/>
  <c r="BD37" i="7"/>
  <c r="AW18" i="10" s="1"/>
  <c r="BE37" i="7"/>
  <c r="AX18" i="10" s="1"/>
  <c r="BF37" i="7"/>
  <c r="CA18" i="10" s="1"/>
  <c r="BG37" i="7"/>
  <c r="AS18" i="10" s="1"/>
  <c r="BH37" i="7"/>
  <c r="AY18" i="10" s="1"/>
  <c r="BI37" i="7"/>
  <c r="BQ18" i="10" s="1"/>
  <c r="BJ37" i="7"/>
  <c r="BR18" i="10" s="1"/>
  <c r="BK37" i="7"/>
  <c r="AM18" i="10" s="1"/>
  <c r="BL37" i="7"/>
  <c r="O18" i="10" s="1"/>
  <c r="BM37" i="7"/>
  <c r="BG18" i="10" s="1"/>
  <c r="BN37" i="7"/>
  <c r="BH18" i="10" s="1"/>
  <c r="BO37" i="7"/>
  <c r="CH18" i="10" s="1"/>
  <c r="BP37" i="7"/>
  <c r="BK18" i="10" s="1"/>
  <c r="BQ37" i="7"/>
  <c r="P18" i="10" s="1"/>
  <c r="BR37" i="7"/>
  <c r="AU18" i="10" s="1"/>
  <c r="BS37" i="7"/>
  <c r="Q18" i="10" s="1"/>
  <c r="BT37" i="7"/>
  <c r="R18" i="10" s="1"/>
  <c r="BU37" i="7"/>
  <c r="BY18" i="10" s="1"/>
  <c r="BV37" i="7"/>
  <c r="S18" i="10" s="1"/>
  <c r="BW37" i="7"/>
  <c r="BL18" i="10" s="1"/>
  <c r="BX37" i="7"/>
  <c r="AZ18" i="10" s="1"/>
  <c r="BY37" i="7"/>
  <c r="BI18" i="10" s="1"/>
  <c r="BZ37" i="7"/>
  <c r="CE18" i="10" s="1"/>
  <c r="CA37" i="7"/>
  <c r="BM18" i="10" s="1"/>
  <c r="CB37" i="7"/>
  <c r="BO18" i="10" s="1"/>
  <c r="CC37" i="7"/>
  <c r="AT18" i="10" s="1"/>
  <c r="CD37" i="7"/>
  <c r="BA18" i="10" s="1"/>
  <c r="CE37" i="7"/>
  <c r="CJ18" i="10" s="1"/>
  <c r="CF37" i="7"/>
  <c r="BN18" i="10" s="1"/>
  <c r="CG37" i="7"/>
  <c r="T18" i="10" s="1"/>
  <c r="CH37" i="7"/>
  <c r="U18" i="10" s="1"/>
  <c r="CI37" i="7"/>
  <c r="AN18" i="10" s="1"/>
  <c r="B37" i="7"/>
  <c r="AF18" i="10" s="1"/>
  <c r="CJ4" i="5"/>
  <c r="CJ5" i="5"/>
  <c r="CJ6" i="5"/>
  <c r="CJ7" i="5"/>
  <c r="CJ8" i="5"/>
  <c r="CJ9" i="5"/>
  <c r="CJ10" i="5"/>
  <c r="CJ11" i="5"/>
  <c r="CJ12" i="5"/>
  <c r="CJ13" i="5"/>
  <c r="CJ14" i="5"/>
  <c r="CJ15" i="5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" i="5"/>
  <c r="CJ39" i="5" l="1"/>
  <c r="CJ37" i="5"/>
  <c r="C6" i="10" s="1"/>
  <c r="C14" i="10" s="1"/>
  <c r="CJ36" i="5"/>
  <c r="C5" i="10" s="1"/>
  <c r="CJ4" i="7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J25" i="7"/>
  <c r="CJ26" i="7"/>
  <c r="CJ27" i="7"/>
  <c r="CJ28" i="7"/>
  <c r="CJ29" i="7"/>
  <c r="CJ30" i="7"/>
  <c r="CJ31" i="7"/>
  <c r="CJ32" i="7"/>
  <c r="CJ33" i="7"/>
  <c r="CJ34" i="7"/>
  <c r="CJ3" i="7"/>
  <c r="CJ40" i="7" l="1"/>
  <c r="CJ38" i="7"/>
  <c r="C19" i="10" s="1"/>
  <c r="C27" i="10" s="1"/>
  <c r="CJ37" i="7"/>
  <c r="C18" i="10" s="1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8" i="1"/>
  <c r="D38" i="1"/>
  <c r="E37" i="1"/>
  <c r="D37" i="1"/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5" i="2"/>
  <c r="C6" i="1"/>
  <c r="C7" i="1"/>
  <c r="C8" i="1"/>
  <c r="C9" i="1"/>
  <c r="C43" i="1" s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D21" i="2" l="1"/>
  <c r="D20" i="2"/>
  <c r="D19" i="2"/>
  <c r="D26" i="2"/>
  <c r="D22" i="2"/>
  <c r="D27" i="2"/>
  <c r="C45" i="2"/>
  <c r="C38" i="1"/>
  <c r="D10" i="2"/>
  <c r="D6" i="2"/>
  <c r="C37" i="1"/>
  <c r="C38" i="2"/>
  <c r="C37" i="2"/>
</calcChain>
</file>

<file path=xl/sharedStrings.xml><?xml version="1.0" encoding="utf-8"?>
<sst xmlns="http://schemas.openxmlformats.org/spreadsheetml/2006/main" count="3278" uniqueCount="271">
  <si>
    <t>РОССИЯ
всего</t>
  </si>
  <si>
    <t>Белгородская обл.</t>
  </si>
  <si>
    <t>Брянская обл.</t>
  </si>
  <si>
    <t>Владимирская обл.</t>
  </si>
  <si>
    <t>Воронежская обл.</t>
  </si>
  <si>
    <t>Ивановская обл.</t>
  </si>
  <si>
    <t>Калужская обл.</t>
  </si>
  <si>
    <t>Костромская обл.</t>
  </si>
  <si>
    <t>Курская обл.</t>
  </si>
  <si>
    <t>Липецкая обл.</t>
  </si>
  <si>
    <t>Московская обл.</t>
  </si>
  <si>
    <t>Орловская обл.</t>
  </si>
  <si>
    <t>Рязанская обл.</t>
  </si>
  <si>
    <t>Смоленская обл.</t>
  </si>
  <si>
    <t>Тамбовская об</t>
  </si>
  <si>
    <t>Тверская обл.</t>
  </si>
  <si>
    <t>Тульская обл.</t>
  </si>
  <si>
    <t>Ярославская обл.</t>
  </si>
  <si>
    <t xml:space="preserve">г. Москва </t>
  </si>
  <si>
    <t xml:space="preserve">Республика Карелия </t>
  </si>
  <si>
    <t>Республика Коми</t>
  </si>
  <si>
    <t>Архангельская обл.</t>
  </si>
  <si>
    <t>Ненецкий АО</t>
  </si>
  <si>
    <t>Вологодская обл.</t>
  </si>
  <si>
    <t>Калининградская обл.</t>
  </si>
  <si>
    <t>Ленинградская обл.</t>
  </si>
  <si>
    <t>Мурманская обл.</t>
  </si>
  <si>
    <t>Новгородская обл.</t>
  </si>
  <si>
    <t>Псковская обл</t>
  </si>
  <si>
    <t xml:space="preserve">г. Санкт-Петербург 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</si>
  <si>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</si>
  <si>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</si>
  <si>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</si>
  <si>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</si>
  <si>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обл.</t>
  </si>
  <si>
    <t>Волгоградская обл.</t>
  </si>
  <si>
    <t>Ростовская обл.</t>
  </si>
  <si>
    <t>г. Севастополь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</si>
  <si>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</si>
  <si>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</si>
  <si>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</si>
  <si>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</si>
  <si>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</si>
  <si>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</si>
  <si>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</si>
  <si>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</si>
  <si>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</si>
  <si>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</si>
  <si>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</si>
  <si>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</si>
  <si>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</si>
  <si>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</si>
  <si>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обл.</t>
  </si>
  <si>
    <t>Нижегородская обл.</t>
  </si>
  <si>
    <t>Оренбургская обл.</t>
  </si>
  <si>
    <t>Пензенская обл.</t>
  </si>
  <si>
    <t>Самарская обл.</t>
  </si>
  <si>
    <t>Саратовская обл.</t>
  </si>
  <si>
    <t>Ульяновская обл.</t>
  </si>
  <si>
    <t>Курганская обл.</t>
  </si>
  <si>
    <t>Свердловская обл.</t>
  </si>
  <si>
    <t>Тюменская обл.</t>
  </si>
  <si>
    <t>Ханты-Мансийский АО</t>
  </si>
  <si>
    <t>Ямало-Ненецкий АО</t>
  </si>
  <si>
    <t>Челябинская обл.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</si>
  <si>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</si>
  <si>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</si>
  <si>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</si>
  <si>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</si>
  <si>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</si>
  <si>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обл.</t>
  </si>
  <si>
    <t>Кемеровская обл.</t>
  </si>
  <si>
    <t>Новосибирская обл.</t>
  </si>
  <si>
    <t>Омская обл.</t>
  </si>
  <si>
    <t>Томская обл.</t>
  </si>
  <si>
    <t>Республика Бурятия</t>
  </si>
  <si>
    <t>Республика Саха (Якутия)</t>
  </si>
  <si>
    <t>Камчатский край</t>
  </si>
  <si>
    <t>Забайкальский край</t>
  </si>
  <si>
    <t>Приморский край</t>
  </si>
  <si>
    <t>Хабаровский край</t>
  </si>
  <si>
    <t>Амурская обл.</t>
  </si>
  <si>
    <t>Магаданская обл.</t>
  </si>
  <si>
    <t>Сахалинская обл.</t>
  </si>
  <si>
    <t>Еврейская автономная область</t>
  </si>
  <si>
    <t>Чукотский АО</t>
  </si>
  <si>
    <t>Байконур</t>
  </si>
  <si>
    <t>№ стр.</t>
  </si>
  <si>
    <t>(8000)</t>
  </si>
  <si>
    <t>Расходы</t>
  </si>
  <si>
    <t>Расходы - всего (сумма строк 02+06+15+16+17)</t>
  </si>
  <si>
    <t>01</t>
  </si>
  <si>
    <t>в том числе: Оплата труда и начисления на выплаты по оплате труда (сумма строк 03+04+05)      в том числе:</t>
  </si>
  <si>
    <t>02</t>
  </si>
  <si>
    <t>заработная плата</t>
  </si>
  <si>
    <t>03</t>
  </si>
  <si>
    <t>прочие несоциальные выплаты персоналу в денежной и натуральной формах</t>
  </si>
  <si>
    <t>04</t>
  </si>
  <si>
    <t>начисления на выплаты по оплате труда</t>
  </si>
  <si>
    <t>05</t>
  </si>
  <si>
    <t>Оплата работ, услуг (сумма строк 07+08+09+10+11+12+14), в том числе:</t>
  </si>
  <si>
    <t>06</t>
  </si>
  <si>
    <t>услуги связи</t>
  </si>
  <si>
    <t>07</t>
  </si>
  <si>
    <t>транспортные услуги</t>
  </si>
  <si>
    <t>08</t>
  </si>
  <si>
    <t>коммунальные услуги</t>
  </si>
  <si>
    <t>09</t>
  </si>
  <si>
    <t>арендная плата за пользование  имуществом</t>
  </si>
  <si>
    <t>10</t>
  </si>
  <si>
    <t>работы, услуги по содержанию имущества</t>
  </si>
  <si>
    <t>11</t>
  </si>
  <si>
    <t>прочие работы, услуги, из них:</t>
  </si>
  <si>
    <t>12</t>
  </si>
  <si>
    <t>лабораторные услуги (исследования)</t>
  </si>
  <si>
    <t>13</t>
  </si>
  <si>
    <t>страхование</t>
  </si>
  <si>
    <t>14</t>
  </si>
  <si>
    <t>Социальное обеспечение</t>
  </si>
  <si>
    <t>15</t>
  </si>
  <si>
    <t>Прочие расходы</t>
  </si>
  <si>
    <t>16</t>
  </si>
  <si>
    <t>Поступление нефинансовых активов (сумма строк 18+22+23)        в том числе:</t>
  </si>
  <si>
    <t>17</t>
  </si>
  <si>
    <t>увеличение стоимости основных средств (сумма строк 19+20+21),  в том числе:</t>
  </si>
  <si>
    <t>18</t>
  </si>
  <si>
    <t>медицинского оборудования</t>
  </si>
  <si>
    <t>19</t>
  </si>
  <si>
    <t>медицинского инструментария</t>
  </si>
  <si>
    <t>20</t>
  </si>
  <si>
    <t>прочих основных средств</t>
  </si>
  <si>
    <t>21</t>
  </si>
  <si>
    <t>увеличение стоимости нематериальных активов</t>
  </si>
  <si>
    <t>22</t>
  </si>
  <si>
    <t>увеличение стоимости материальных запасов (сумма строк 24+25+26+27+28+29+30+31) в том числе:</t>
  </si>
  <si>
    <t>23</t>
  </si>
  <si>
    <t>медикаментов и перевязочных  средств</t>
  </si>
  <si>
    <t>24</t>
  </si>
  <si>
    <t>25</t>
  </si>
  <si>
    <t>продуктов питания</t>
  </si>
  <si>
    <t>26</t>
  </si>
  <si>
    <t>реактивов и химикатов, стекло и  химпосуда</t>
  </si>
  <si>
    <t>27</t>
  </si>
  <si>
    <t>горюче-смазочных материалов</t>
  </si>
  <si>
    <t>28</t>
  </si>
  <si>
    <t>мягкого инвентаря</t>
  </si>
  <si>
    <t>29</t>
  </si>
  <si>
    <t>прочих материальных запасов</t>
  </si>
  <si>
    <t>30</t>
  </si>
  <si>
    <t>увеличение стоимости права пользования</t>
  </si>
  <si>
    <t>31</t>
  </si>
  <si>
    <t>0</t>
  </si>
  <si>
    <t>X</t>
  </si>
  <si>
    <t>Доля фонда ЗП в общих расходах, ВСЕГО:</t>
  </si>
  <si>
    <r>
      <t xml:space="preserve">Доля фонда ЗП в общих расходах
</t>
    </r>
    <r>
      <rPr>
        <b/>
        <sz val="10"/>
        <color rgb="FFFF0000"/>
        <rFont val="Times New Roman"/>
        <family val="1"/>
        <charset val="204"/>
      </rPr>
      <t>(за исключением оборудования)</t>
    </r>
    <r>
      <rPr>
        <b/>
        <sz val="10"/>
        <rFont val="Times New Roman"/>
        <family val="1"/>
        <charset val="204"/>
      </rPr>
      <t>, ВСЕГО:</t>
    </r>
  </si>
  <si>
    <t>Количество застрахованных лиц</t>
  </si>
  <si>
    <t/>
  </si>
  <si>
    <t>в том числе:
Оплата труда и начисления на выплаты по оплате труда (сумма строк 03+04+05) 
    в том числе:</t>
  </si>
  <si>
    <t>арендная плата за пользование 
имуществом</t>
  </si>
  <si>
    <t>работы, услуги по содержанию
имущества</t>
  </si>
  <si>
    <t>Поступление нефинансовых активов (сумма строк 18+22+23) 
      в том числе:</t>
  </si>
  <si>
    <t>медикаментов и перевязочных 
средств</t>
  </si>
  <si>
    <t>Всего</t>
  </si>
  <si>
    <t>Доля фонда ЗП в общих расходах
(за исключением оборудования), ВСЕГО:</t>
  </si>
  <si>
    <t>Среднее значение (скорая)</t>
  </si>
  <si>
    <t>СКОРАЯ:</t>
  </si>
  <si>
    <t>АМБУЛАТОРКА:</t>
  </si>
  <si>
    <t>Среднее значение (амбулат)</t>
  </si>
  <si>
    <t>СКОРАЯ</t>
  </si>
  <si>
    <t>АМБУЛ</t>
  </si>
  <si>
    <t>Справочно: расходы на оказание скорой МП по форме 62 -</t>
  </si>
  <si>
    <t>рублей</t>
  </si>
  <si>
    <t>Субъект РФ</t>
  </si>
  <si>
    <t>2021</t>
  </si>
  <si>
    <t>ВСЕГО</t>
  </si>
  <si>
    <t>Врачи, всего</t>
  </si>
  <si>
    <t>Средний медицинский персонал</t>
  </si>
  <si>
    <t>Младший медицинский персонал</t>
  </si>
  <si>
    <t>Прочий персонал</t>
  </si>
  <si>
    <t>Доля прочего персонала в штате</t>
  </si>
  <si>
    <t>ФЗП
по штатной численности</t>
  </si>
  <si>
    <r>
      <t xml:space="preserve">Всего расходов (с учетом штатной численности)
</t>
    </r>
    <r>
      <rPr>
        <b/>
        <i/>
        <sz val="12"/>
        <color rgb="FFFF0000"/>
        <rFont val="Times New Roman"/>
        <family val="1"/>
        <charset val="204"/>
      </rPr>
      <t>рублей</t>
    </r>
  </si>
  <si>
    <t>% занятых от штата</t>
  </si>
  <si>
    <t>ФЗП
по занятой численности</t>
  </si>
  <si>
    <r>
      <t xml:space="preserve">Всего расходов (с учетом занятой численности)
</t>
    </r>
    <r>
      <rPr>
        <b/>
        <i/>
        <sz val="12"/>
        <color rgb="FFFF0000"/>
        <rFont val="Times New Roman"/>
        <family val="1"/>
        <charset val="204"/>
      </rPr>
      <t>рублей</t>
    </r>
  </si>
  <si>
    <t>руб.</t>
  </si>
  <si>
    <t>Справочно: расходы на оказание амбулат МП по форме 62:</t>
  </si>
  <si>
    <t>Врачи - всего</t>
  </si>
  <si>
    <t>Специалисты с высшим немедицинским образованием, всего:</t>
  </si>
  <si>
    <t>Провизоры</t>
  </si>
  <si>
    <t>Средний медперсонал, всего</t>
  </si>
  <si>
    <t>Фармацевты</t>
  </si>
  <si>
    <t>Младший медперсонал</t>
  </si>
  <si>
    <t>Кроме того, должности и физичес-кие лица специалис-тов с высшим немеди-цинским образовани-ем, занимающих должности врачей, всего</t>
  </si>
  <si>
    <t>Кроме того, должности и физические лица без медицинского образо-вания занимающих должности среднего медицинского персонала</t>
  </si>
  <si>
    <t>Итого</t>
  </si>
  <si>
    <t>штатных должностей</t>
  </si>
  <si>
    <t xml:space="preserve">занятых должностей </t>
  </si>
  <si>
    <t>Средняя 3/пл в субъекте РФ</t>
  </si>
  <si>
    <t>Прочие расходы (за искл ФОТ), тыс.руб.:</t>
  </si>
  <si>
    <t>АМБУЛАТОРНАЯ ПОМОЩЬ</t>
  </si>
  <si>
    <t>прирост к пред году (%)</t>
  </si>
  <si>
    <t>СКОРАЯ ПОМОЩЬ</t>
  </si>
  <si>
    <t>физических лиц</t>
  </si>
  <si>
    <t>Доля ЗП в расходах</t>
  </si>
  <si>
    <t>Прочие расходы 
в 2021 году</t>
  </si>
  <si>
    <t>Коэффициент совместительства</t>
  </si>
  <si>
    <t>врачей</t>
  </si>
  <si>
    <t>СМП</t>
  </si>
  <si>
    <t>ММП</t>
  </si>
  <si>
    <t>Прочие расходы АПУ
(содержание, коммунал., мед расходы, админ. и т.д.)</t>
  </si>
  <si>
    <r>
      <t xml:space="preserve">Всего расходов
(с учетом численности физ. лиц с коэф. совместит-ва)
</t>
    </r>
    <r>
      <rPr>
        <b/>
        <i/>
        <sz val="12"/>
        <color rgb="FFFF0000"/>
        <rFont val="Times New Roman"/>
        <family val="1"/>
        <charset val="204"/>
      </rPr>
      <t>рублей</t>
    </r>
  </si>
  <si>
    <t xml:space="preserve">ФЗП
по физическим лицам
(с учетом коэф. совместит.)
</t>
  </si>
  <si>
    <t>медикаменты</t>
  </si>
  <si>
    <r>
      <t xml:space="preserve">ФЗП
по физическим лицам </t>
    </r>
    <r>
      <rPr>
        <b/>
        <sz val="12"/>
        <color rgb="FFFF0000"/>
        <rFont val="Times New Roman"/>
        <family val="1"/>
        <charset val="204"/>
      </rPr>
      <t>2023</t>
    </r>
    <r>
      <rPr>
        <b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(с учетом коэф. совм-ва)</t>
    </r>
  </si>
  <si>
    <r>
      <t xml:space="preserve">ФЗП
по физическим лицам </t>
    </r>
    <r>
      <rPr>
        <b/>
        <sz val="12"/>
        <color rgb="FFFF0000"/>
        <rFont val="Times New Roman"/>
        <family val="1"/>
        <charset val="204"/>
      </rPr>
      <t>2025</t>
    </r>
    <r>
      <rPr>
        <b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(с учетом коэф. совм-ва)</t>
    </r>
  </si>
  <si>
    <r>
      <t xml:space="preserve">ФЗП
по физическим лицам </t>
    </r>
    <r>
      <rPr>
        <b/>
        <sz val="12"/>
        <color rgb="FFFF0000"/>
        <rFont val="Times New Roman"/>
        <family val="1"/>
        <charset val="204"/>
      </rPr>
      <t>2024</t>
    </r>
    <r>
      <rPr>
        <b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(с учетом коэф. совм-ва)</t>
    </r>
  </si>
  <si>
    <t>Суммарно:</t>
  </si>
  <si>
    <t>Расчетная потребность на амбулаторную помощь</t>
  </si>
  <si>
    <r>
      <t xml:space="preserve">Всего расходов 
(с учетом занятой численности)
</t>
    </r>
    <r>
      <rPr>
        <b/>
        <i/>
        <sz val="12"/>
        <color rgb="FFFF0000"/>
        <rFont val="Times New Roman"/>
        <family val="1"/>
        <charset val="204"/>
      </rPr>
      <t>рублей</t>
    </r>
  </si>
  <si>
    <t>Коэф-т индексации прочих расходов (%) -</t>
  </si>
  <si>
    <t xml:space="preserve">Расчетная потребность на скорую медицинскую помощь 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</si>
  <si>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</si>
  <si>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</si>
  <si>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</si>
  <si>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</si>
  <si>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</si>
  <si>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</si>
  <si>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</si>
  <si>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</si>
  <si>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</si>
  <si>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</si>
  <si>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</si>
  <si>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</si>
  <si>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</si>
  <si>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</si>
  <si>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</si>
  <si>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</si>
  <si>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</si>
  <si>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</si>
  <si>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</si>
  <si>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</si>
  <si>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</si>
  <si>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</si>
  <si>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</si>
  <si>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</si>
  <si>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</si>
  <si>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</si>
  <si>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</si>
  <si>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</si>
  <si>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</si>
  <si>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</si>
  <si>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</si>
  <si>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</si>
  <si>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</si>
  <si>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</si>
  <si>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</si>
  <si>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</si>
  <si>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</si>
  <si>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</si>
  <si>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</si>
  <si>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</si>
  <si>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</si>
  <si>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</si>
  <si>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</si>
  <si>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</si>
  <si>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</si>
  <si>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Средняя 3/п в субъекте РФ
(в руб.)</t>
  </si>
  <si>
    <t>-</t>
  </si>
  <si>
    <t>Приложение № 15</t>
  </si>
  <si>
    <t>Приложение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</si>
</sst>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2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7030A0"/>
      <name val="Times New Roman"/>
      <family val="1"/>
      <charset val="204"/>
    </font>
    <font>
      <sz val="9"/>
      <color rgb="FF7030A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9"/>
      <color rgb="FF000000"/>
      <name val="Open Sans"/>
    </font>
    <font>
      <b/>
      <sz val="9"/>
      <color rgb="FF000000"/>
      <name val="Open Sans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2" tint="-0.89999084444715716"/>
      <name val="Times New Roman"/>
      <family val="1"/>
      <charset val="204"/>
    </font>
    <font>
      <sz val="11"/>
      <color theme="2" tint="-0.89999084444715716"/>
      <name val="Calibri"/>
      <family val="2"/>
      <charset val="204"/>
    </font>
    <font>
      <b/>
      <i/>
      <sz val="10"/>
      <color theme="9" tint="-0.24997711111789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7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0" fontId="27" fillId="0" borderId="0"/>
  </cellStyleXfs>
  <cellXfs count="193">
    <xf numFmtId="0" fontId="0" fillId="0" borderId="0" xfId="0"/>
    <xf numFmtId="0" fontId="1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3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Alignment="1"/>
    <xf numFmtId="49" fontId="2" fillId="0" borderId="0" xfId="0" applyNumberFormat="1" applyFont="1"/>
    <xf numFmtId="0" fontId="9" fillId="0" borderId="0" xfId="0" applyFont="1"/>
    <xf numFmtId="49" fontId="8" fillId="0" borderId="0" xfId="0" applyNumberFormat="1" applyFont="1"/>
    <xf numFmtId="49" fontId="9" fillId="6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 applyProtection="1">
      <alignment vertical="top"/>
      <protection locked="0"/>
    </xf>
    <xf numFmtId="0" fontId="4" fillId="6" borderId="3" xfId="0" applyFont="1" applyFill="1" applyBorder="1" applyAlignment="1">
      <alignment horizontal="left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top" wrapText="1" indent="1"/>
    </xf>
    <xf numFmtId="49" fontId="10" fillId="6" borderId="3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left" vertical="top" wrapText="1" indent="4"/>
    </xf>
    <xf numFmtId="49" fontId="9" fillId="6" borderId="5" xfId="0" applyNumberFormat="1" applyFont="1" applyFill="1" applyBorder="1" applyAlignment="1">
      <alignment horizontal="center" vertical="top" wrapText="1"/>
    </xf>
    <xf numFmtId="0" fontId="11" fillId="7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10" fillId="3" borderId="0" xfId="0" applyFont="1" applyFill="1" applyAlignment="1">
      <alignment horizontal="right" vertical="center" wrapText="1"/>
    </xf>
    <xf numFmtId="2" fontId="11" fillId="7" borderId="0" xfId="0" applyNumberFormat="1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/>
    <xf numFmtId="0" fontId="0" fillId="0" borderId="8" xfId="0" applyFill="1" applyBorder="1" applyAlignment="1"/>
    <xf numFmtId="0" fontId="12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/>
    <xf numFmtId="164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/>
    <xf numFmtId="0" fontId="0" fillId="0" borderId="0" xfId="0" applyFill="1" applyAlignment="1">
      <alignment wrapText="1"/>
    </xf>
    <xf numFmtId="0" fontId="11" fillId="7" borderId="0" xfId="0" applyFont="1" applyFill="1" applyAlignment="1">
      <alignment horizontal="right" vertical="center" wrapText="1"/>
    </xf>
    <xf numFmtId="0" fontId="14" fillId="0" borderId="0" xfId="0" applyFont="1" applyFill="1"/>
    <xf numFmtId="164" fontId="0" fillId="0" borderId="0" xfId="0" applyNumberFormat="1" applyFill="1" applyAlignment="1">
      <alignment wrapText="1"/>
    </xf>
    <xf numFmtId="164" fontId="11" fillId="7" borderId="0" xfId="0" applyNumberFormat="1" applyFont="1" applyFill="1" applyAlignment="1">
      <alignment horizontal="right" vertical="center" wrapText="1"/>
    </xf>
    <xf numFmtId="164" fontId="10" fillId="3" borderId="0" xfId="0" applyNumberFormat="1" applyFont="1" applyFill="1" applyAlignment="1">
      <alignment horizontal="right" vertical="center" wrapText="1"/>
    </xf>
    <xf numFmtId="164" fontId="14" fillId="0" borderId="0" xfId="0" applyNumberFormat="1" applyFont="1" applyFill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164" fontId="14" fillId="7" borderId="0" xfId="0" applyNumberFormat="1" applyFont="1" applyFill="1"/>
    <xf numFmtId="164" fontId="14" fillId="7" borderId="0" xfId="0" applyNumberFormat="1" applyFont="1" applyFill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/>
    <xf numFmtId="164" fontId="0" fillId="0" borderId="1" xfId="0" applyNumberFormat="1" applyBorder="1"/>
    <xf numFmtId="164" fontId="11" fillId="7" borderId="1" xfId="0" applyNumberFormat="1" applyFont="1" applyFill="1" applyBorder="1" applyAlignment="1">
      <alignment horizontal="right" vertical="center" wrapText="1"/>
    </xf>
    <xf numFmtId="164" fontId="0" fillId="8" borderId="1" xfId="0" applyNumberFormat="1" applyFill="1" applyBorder="1"/>
    <xf numFmtId="164" fontId="10" fillId="3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Fill="1"/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/>
    <xf numFmtId="164" fontId="14" fillId="0" borderId="0" xfId="0" applyNumberFormat="1" applyFont="1" applyFill="1"/>
    <xf numFmtId="0" fontId="11" fillId="7" borderId="0" xfId="0" applyFont="1" applyFill="1" applyAlignment="1">
      <alignment horizontal="right" vertical="top"/>
    </xf>
    <xf numFmtId="0" fontId="0" fillId="0" borderId="0" xfId="0" applyAlignment="1">
      <alignment vertical="top"/>
    </xf>
    <xf numFmtId="0" fontId="10" fillId="3" borderId="0" xfId="0" applyFont="1" applyFill="1" applyAlignment="1">
      <alignment horizontal="right" vertical="top" wrapText="1"/>
    </xf>
    <xf numFmtId="2" fontId="11" fillId="7" borderId="0" xfId="0" applyNumberFormat="1" applyFont="1" applyFill="1" applyAlignment="1">
      <alignment horizontal="center" vertical="top"/>
    </xf>
    <xf numFmtId="2" fontId="10" fillId="7" borderId="0" xfId="0" applyNumberFormat="1" applyFont="1" applyFill="1" applyAlignment="1">
      <alignment horizontal="center" vertical="top"/>
    </xf>
    <xf numFmtId="3" fontId="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 vertical="center"/>
    </xf>
    <xf numFmtId="2" fontId="9" fillId="9" borderId="0" xfId="0" applyNumberFormat="1" applyFont="1" applyFill="1" applyAlignment="1">
      <alignment horizontal="center" vertical="top"/>
    </xf>
    <xf numFmtId="165" fontId="0" fillId="0" borderId="0" xfId="0" applyNumberFormat="1" applyFill="1" applyAlignment="1" applyProtection="1">
      <alignment horizont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2" fontId="10" fillId="10" borderId="0" xfId="0" applyNumberFormat="1" applyFont="1" applyFill="1" applyAlignment="1">
      <alignment horizontal="center" vertical="center"/>
    </xf>
    <xf numFmtId="164" fontId="9" fillId="0" borderId="0" xfId="1" applyNumberFormat="1" applyFont="1" applyFill="1"/>
    <xf numFmtId="164" fontId="9" fillId="11" borderId="0" xfId="1" applyNumberFormat="1" applyFont="1" applyFill="1"/>
    <xf numFmtId="164" fontId="9" fillId="0" borderId="0" xfId="1" applyNumberFormat="1" applyFont="1" applyFill="1" applyAlignment="1">
      <alignment horizontal="center" vertical="center"/>
    </xf>
    <xf numFmtId="0" fontId="15" fillId="0" borderId="0" xfId="1"/>
    <xf numFmtId="0" fontId="15" fillId="0" borderId="0" xfId="1" applyFill="1"/>
    <xf numFmtId="0" fontId="22" fillId="0" borderId="0" xfId="1" applyFont="1" applyFill="1"/>
    <xf numFmtId="0" fontId="23" fillId="0" borderId="1" xfId="1" applyFont="1" applyBorder="1"/>
    <xf numFmtId="0" fontId="24" fillId="0" borderId="1" xfId="1" applyFont="1" applyFill="1" applyBorder="1" applyAlignment="1">
      <alignment horizontal="center" vertical="center" wrapText="1"/>
    </xf>
    <xf numFmtId="164" fontId="25" fillId="0" borderId="1" xfId="1" applyNumberFormat="1" applyFont="1" applyFill="1" applyBorder="1" applyAlignment="1">
      <alignment horizontal="center" vertical="center" wrapText="1"/>
    </xf>
    <xf numFmtId="164" fontId="2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28" fillId="4" borderId="0" xfId="0" applyFont="1" applyFill="1" applyAlignment="1">
      <alignment horizontal="right" vertical="center"/>
    </xf>
    <xf numFmtId="164" fontId="29" fillId="4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0" xfId="0" applyFont="1" applyFill="1" applyAlignment="1">
      <alignment horizontal="right" vertical="center"/>
    </xf>
    <xf numFmtId="2" fontId="30" fillId="4" borderId="0" xfId="0" applyNumberFormat="1" applyFont="1" applyFill="1" applyAlignment="1">
      <alignment horizontal="center" vertical="center"/>
    </xf>
    <xf numFmtId="164" fontId="29" fillId="3" borderId="0" xfId="0" applyNumberFormat="1" applyFont="1" applyFill="1" applyAlignment="1" applyProtection="1">
      <alignment horizontal="center" vertical="center"/>
      <protection locked="0"/>
    </xf>
    <xf numFmtId="164" fontId="29" fillId="3" borderId="0" xfId="0" applyNumberFormat="1" applyFont="1" applyFill="1" applyAlignment="1" applyProtection="1">
      <alignment horizontal="right" vertical="center"/>
      <protection locked="0"/>
    </xf>
    <xf numFmtId="164" fontId="29" fillId="4" borderId="0" xfId="0" applyNumberFormat="1" applyFont="1" applyFill="1" applyAlignment="1" applyProtection="1">
      <alignment horizontal="right" vertical="center"/>
      <protection locked="0"/>
    </xf>
    <xf numFmtId="164" fontId="9" fillId="0" borderId="9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0" fontId="26" fillId="0" borderId="1" xfId="1" applyFont="1" applyBorder="1" applyAlignment="1">
      <alignment vertical="center"/>
    </xf>
    <xf numFmtId="0" fontId="26" fillId="0" borderId="1" xfId="1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vertical="center"/>
    </xf>
    <xf numFmtId="4" fontId="9" fillId="0" borderId="1" xfId="1" applyNumberFormat="1" applyFont="1" applyFill="1" applyBorder="1" applyAlignment="1">
      <alignment horizontal="center" vertical="center"/>
    </xf>
    <xf numFmtId="164" fontId="10" fillId="11" borderId="1" xfId="1" applyNumberFormat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164" fontId="10" fillId="0" borderId="0" xfId="1" applyNumberFormat="1" applyFont="1" applyFill="1" applyAlignment="1">
      <alignment vertical="center"/>
    </xf>
    <xf numFmtId="3" fontId="6" fillId="5" borderId="0" xfId="0" applyNumberFormat="1" applyFont="1" applyFill="1" applyBorder="1" applyAlignment="1" applyProtection="1">
      <alignment horizontal="right" vertical="center" wrapText="1" indent="1"/>
      <protection locked="0"/>
    </xf>
    <xf numFmtId="4" fontId="6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1" applyFont="1" applyFill="1" applyBorder="1" applyAlignment="1">
      <alignment horizontal="center" vertical="center" wrapText="1"/>
    </xf>
    <xf numFmtId="4" fontId="32" fillId="15" borderId="0" xfId="1" applyNumberFormat="1" applyFont="1" applyFill="1" applyAlignment="1">
      <alignment horizontal="center"/>
    </xf>
    <xf numFmtId="0" fontId="25" fillId="4" borderId="1" xfId="1" applyFont="1" applyFill="1" applyBorder="1" applyAlignment="1">
      <alignment horizontal="center" vertical="center" wrapText="1"/>
    </xf>
    <xf numFmtId="164" fontId="10" fillId="0" borderId="0" xfId="1" applyNumberFormat="1" applyFont="1" applyFill="1"/>
    <xf numFmtId="0" fontId="35" fillId="0" borderId="0" xfId="1" applyFont="1" applyAlignment="1">
      <alignment horizontal="right" vertical="center"/>
    </xf>
    <xf numFmtId="164" fontId="35" fillId="0" borderId="0" xfId="1" applyNumberFormat="1" applyFont="1"/>
    <xf numFmtId="164" fontId="10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/>
    <xf numFmtId="0" fontId="15" fillId="0" borderId="1" xfId="1" applyBorder="1"/>
    <xf numFmtId="0" fontId="24" fillId="4" borderId="1" xfId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15" fillId="0" borderId="0" xfId="1" applyAlignment="1">
      <alignment vertical="center"/>
    </xf>
    <xf numFmtId="164" fontId="9" fillId="0" borderId="0" xfId="1" applyNumberFormat="1" applyFont="1" applyFill="1" applyAlignment="1">
      <alignment vertical="center"/>
    </xf>
    <xf numFmtId="164" fontId="20" fillId="18" borderId="0" xfId="1" applyNumberFormat="1" applyFont="1" applyFill="1" applyAlignment="1">
      <alignment horizontal="left"/>
    </xf>
    <xf numFmtId="0" fontId="23" fillId="0" borderId="0" xfId="1" applyFont="1" applyAlignment="1">
      <alignment vertical="center"/>
    </xf>
    <xf numFmtId="0" fontId="23" fillId="0" borderId="0" xfId="1" applyFont="1" applyFill="1" applyAlignment="1">
      <alignment vertical="center"/>
    </xf>
    <xf numFmtId="0" fontId="26" fillId="0" borderId="0" xfId="1" applyFont="1" applyFill="1" applyAlignment="1">
      <alignment vertical="center"/>
    </xf>
    <xf numFmtId="0" fontId="23" fillId="0" borderId="1" xfId="1" applyFont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/>
    </xf>
    <xf numFmtId="164" fontId="19" fillId="0" borderId="9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vertical="center"/>
    </xf>
    <xf numFmtId="164" fontId="38" fillId="0" borderId="1" xfId="1" applyNumberFormat="1" applyFont="1" applyFill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39" fillId="0" borderId="1" xfId="1" applyFont="1" applyBorder="1" applyAlignment="1">
      <alignment vertical="center"/>
    </xf>
    <xf numFmtId="164" fontId="9" fillId="19" borderId="1" xfId="1" applyNumberFormat="1" applyFont="1" applyFill="1" applyBorder="1" applyAlignment="1">
      <alignment horizontal="center" vertical="center" wrapText="1"/>
    </xf>
    <xf numFmtId="164" fontId="40" fillId="0" borderId="1" xfId="1" applyNumberFormat="1" applyFont="1" applyFill="1" applyBorder="1" applyAlignment="1">
      <alignment horizontal="center" vertical="center" wrapText="1"/>
    </xf>
    <xf numFmtId="164" fontId="41" fillId="0" borderId="1" xfId="1" applyNumberFormat="1" applyFont="1" applyFill="1" applyBorder="1" applyAlignment="1">
      <alignment horizontal="center" vertical="center" wrapText="1"/>
    </xf>
    <xf numFmtId="164" fontId="20" fillId="11" borderId="0" xfId="1" applyNumberFormat="1" applyFont="1" applyFill="1"/>
    <xf numFmtId="164" fontId="20" fillId="11" borderId="0" xfId="1" applyNumberFormat="1" applyFont="1" applyFill="1" applyAlignment="1">
      <alignment horizontal="left"/>
    </xf>
    <xf numFmtId="164" fontId="20" fillId="16" borderId="1" xfId="1" applyNumberFormat="1" applyFont="1" applyFill="1" applyBorder="1" applyAlignment="1">
      <alignment vertical="center"/>
    </xf>
    <xf numFmtId="164" fontId="20" fillId="16" borderId="15" xfId="1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20" fillId="0" borderId="1" xfId="1" applyNumberFormat="1" applyFont="1" applyFill="1" applyBorder="1" applyAlignment="1">
      <alignment vertical="center" wrapText="1"/>
    </xf>
    <xf numFmtId="0" fontId="37" fillId="0" borderId="0" xfId="1" applyFont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7" fillId="12" borderId="1" xfId="1" applyNumberFormat="1" applyFont="1" applyFill="1" applyBorder="1" applyAlignment="1">
      <alignment horizontal="center" vertical="center" wrapText="1"/>
    </xf>
    <xf numFmtId="164" fontId="9" fillId="13" borderId="1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/>
    <xf numFmtId="0" fontId="24" fillId="17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/>
    </xf>
    <xf numFmtId="164" fontId="20" fillId="11" borderId="0" xfId="1" applyNumberFormat="1" applyFont="1" applyFill="1" applyAlignment="1">
      <alignment horizontal="center"/>
    </xf>
    <xf numFmtId="164" fontId="36" fillId="0" borderId="0" xfId="1" applyNumberFormat="1" applyFont="1" applyFill="1" applyAlignment="1">
      <alignment horizontal="right" vertical="center"/>
    </xf>
    <xf numFmtId="164" fontId="33" fillId="15" borderId="0" xfId="1" applyNumberFormat="1" applyFont="1" applyFill="1" applyAlignment="1">
      <alignment horizontal="right" vertical="center"/>
    </xf>
    <xf numFmtId="164" fontId="26" fillId="11" borderId="0" xfId="1" applyNumberFormat="1" applyFont="1" applyFill="1" applyAlignment="1">
      <alignment horizontal="center"/>
    </xf>
    <xf numFmtId="164" fontId="9" fillId="14" borderId="1" xfId="1" applyNumberFormat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164" fontId="19" fillId="0" borderId="12" xfId="1" applyNumberFormat="1" applyFont="1" applyFill="1" applyBorder="1" applyAlignment="1">
      <alignment horizontal="center" vertical="center" wrapText="1"/>
    </xf>
    <xf numFmtId="164" fontId="19" fillId="0" borderId="13" xfId="1" applyNumberFormat="1" applyFont="1" applyFill="1" applyBorder="1" applyAlignment="1">
      <alignment horizontal="center" vertical="center" wrapText="1"/>
    </xf>
    <xf numFmtId="164" fontId="19" fillId="0" borderId="14" xfId="1" applyNumberFormat="1" applyFont="1" applyFill="1" applyBorder="1" applyAlignment="1">
      <alignment horizontal="center" vertical="center" wrapText="1"/>
    </xf>
    <xf numFmtId="164" fontId="19" fillId="0" borderId="10" xfId="1" applyNumberFormat="1" applyFont="1" applyFill="1" applyBorder="1" applyAlignment="1">
      <alignment horizontal="center" vertical="center" wrapText="1"/>
    </xf>
    <xf numFmtId="164" fontId="19" fillId="0" borderId="11" xfId="1" applyNumberFormat="1" applyFont="1" applyFill="1" applyBorder="1" applyAlignment="1">
      <alignment horizontal="center" vertical="center" wrapText="1"/>
    </xf>
    <xf numFmtId="164" fontId="19" fillId="0" borderId="2" xfId="1" applyNumberFormat="1" applyFont="1" applyFill="1" applyBorder="1" applyAlignment="1">
      <alignment horizontal="center" vertical="center" wrapText="1"/>
    </xf>
    <xf numFmtId="164" fontId="9" fillId="14" borderId="12" xfId="1" applyNumberFormat="1" applyFont="1" applyFill="1" applyBorder="1" applyAlignment="1">
      <alignment horizontal="center" vertical="center" wrapText="1"/>
    </xf>
    <xf numFmtId="164" fontId="9" fillId="14" borderId="13" xfId="1" applyNumberFormat="1" applyFont="1" applyFill="1" applyBorder="1" applyAlignment="1">
      <alignment horizontal="center" vertical="center" wrapText="1"/>
    </xf>
    <xf numFmtId="164" fontId="20" fillId="0" borderId="9" xfId="1" applyNumberFormat="1" applyFont="1" applyFill="1" applyBorder="1" applyAlignment="1">
      <alignment horizontal="center" vertical="center"/>
    </xf>
    <xf numFmtId="164" fontId="17" fillId="12" borderId="9" xfId="1" applyNumberFormat="1" applyFont="1" applyFill="1" applyBorder="1" applyAlignment="1">
      <alignment horizontal="center" vertical="center" wrapText="1"/>
    </xf>
    <xf numFmtId="164" fontId="18" fillId="4" borderId="9" xfId="1" applyNumberFormat="1" applyFont="1" applyFill="1" applyBorder="1" applyAlignment="1">
      <alignment horizontal="center" vertical="center" wrapText="1"/>
    </xf>
    <xf numFmtId="164" fontId="18" fillId="4" borderId="15" xfId="1" applyNumberFormat="1" applyFont="1" applyFill="1" applyBorder="1" applyAlignment="1">
      <alignment horizontal="center" vertical="center" wrapText="1"/>
    </xf>
    <xf numFmtId="164" fontId="9" fillId="7" borderId="0" xfId="1" applyNumberFormat="1" applyFont="1" applyFill="1" applyAlignment="1">
      <alignment horizontal="center" vertical="center" wrapText="1"/>
    </xf>
    <xf numFmtId="164" fontId="9" fillId="13" borderId="9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</cellXfs>
  <cellStyles count="3">
    <cellStyle name="Normal" xfId="2" xr:uid="{00000000-0005-0000-0000-000000000000}"/>
    <cellStyle name="Обычный" xfId="0" builtinId="0"/>
    <cellStyle name="Обычный 2" xfId="1" xr:uid="{00000000-0005-0000-0000-000002000000}"/>
  </cellStyles>
  <dxfs count="10">
    <dxf>
      <font>
        <color theme="2" tint="-9.9948118533890809E-2"/>
      </font>
    </dxf>
    <dxf>
      <font>
        <color theme="2" tint="-9.9948118533890809E-2"/>
      </font>
    </dxf>
    <dxf>
      <font>
        <color theme="2" tint="-9.9948118533890809E-2"/>
      </font>
    </dxf>
    <dxf>
      <font>
        <color theme="2" tint="-9.9948118533890809E-2"/>
      </font>
    </dxf>
    <dxf>
      <font>
        <color theme="2" tint="-9.9948118533890809E-2"/>
      </font>
    </dxf>
    <dxf>
      <font>
        <color theme="2" tint="-9.9948118533890809E-2"/>
      </font>
    </dxf>
    <dxf>
      <font>
        <color theme="2" tint="-9.9948118533890809E-2"/>
      </font>
    </dxf>
    <dxf>
      <font>
        <color theme="2" tint="-9.9948118533890809E-2"/>
      </font>
    </dxf>
    <dxf>
      <font>
        <color theme="2" tint="-9.9948118533890809E-2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BD91"/>
  <sheetViews>
    <sheetView tabSelected="1" zoomScale="90" zoomScaleNormal="90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A2" sqref="A2:BD2"/>
    </sheetView>
  </sheetViews>
  <sheetFormatPr defaultRowHeight="15"/>
  <cols>
    <col min="1" max="1" width="21.140625" style="90" customWidth="1"/>
    <col min="2" max="2" width="0.5703125" style="91" hidden="1" customWidth="1"/>
    <col min="3" max="23" width="10" style="90" customWidth="1"/>
    <col min="24" max="24" width="10.7109375" style="90" customWidth="1"/>
    <col min="25" max="26" width="11.7109375" style="90" customWidth="1"/>
    <col min="27" max="32" width="9.7109375" style="90" customWidth="1"/>
    <col min="33" max="33" width="11.28515625" style="90" customWidth="1"/>
    <col min="34" max="35" width="11" style="90" customWidth="1"/>
    <col min="36" max="36" width="10.28515625" style="91" customWidth="1"/>
    <col min="37" max="37" width="9.28515625" style="87" customWidth="1"/>
    <col min="38" max="38" width="17.85546875" style="87" customWidth="1"/>
    <col min="39" max="39" width="17" style="87" customWidth="1"/>
    <col min="40" max="40" width="17.5703125" style="87" customWidth="1"/>
    <col min="41" max="41" width="1.140625" style="87" customWidth="1"/>
    <col min="42" max="42" width="7.85546875" style="89" customWidth="1"/>
    <col min="43" max="43" width="1.28515625" style="87" customWidth="1"/>
    <col min="44" max="44" width="19.140625" style="87" customWidth="1"/>
    <col min="45" max="45" width="17" style="87" customWidth="1"/>
    <col min="46" max="46" width="17.7109375" style="87" customWidth="1"/>
    <col min="47" max="49" width="6.28515625" style="89" customWidth="1"/>
    <col min="50" max="50" width="18.140625" style="87" customWidth="1"/>
    <col min="51" max="51" width="17" style="87" customWidth="1"/>
    <col min="52" max="52" width="18.42578125" style="87" customWidth="1"/>
    <col min="53" max="53" width="1.7109375" style="90" customWidth="1"/>
    <col min="54" max="55" width="18.5703125" style="87" customWidth="1"/>
    <col min="56" max="56" width="18.85546875" style="87" customWidth="1"/>
    <col min="57" max="57" width="3.28515625" style="90" customWidth="1"/>
    <col min="58" max="16384" width="9.140625" style="90"/>
  </cols>
  <sheetData>
    <row r="1" spans="1:56" s="132" customFormat="1" ht="27" customHeight="1">
      <c r="U1" s="133"/>
      <c r="V1" s="133"/>
      <c r="W1" s="133"/>
      <c r="X1" s="134"/>
      <c r="Y1" s="134"/>
      <c r="Z1" s="134"/>
      <c r="AA1" s="133"/>
      <c r="AB1" s="133"/>
      <c r="AC1" s="133"/>
      <c r="AD1" s="133"/>
      <c r="AE1" s="133"/>
      <c r="AF1" s="133"/>
      <c r="AG1" s="134"/>
      <c r="AH1" s="134"/>
      <c r="AI1" s="134"/>
      <c r="AJ1" s="133"/>
      <c r="AK1" s="130"/>
      <c r="AL1" s="130"/>
      <c r="AM1" s="130"/>
      <c r="AN1" s="130"/>
      <c r="AO1" s="130"/>
      <c r="AP1" s="89"/>
      <c r="AQ1" s="130"/>
      <c r="AR1" s="130"/>
      <c r="AS1" s="130"/>
      <c r="AT1" s="130"/>
      <c r="AU1" s="89"/>
      <c r="AV1" s="89"/>
      <c r="AW1" s="89"/>
      <c r="AX1" s="130"/>
      <c r="AY1" s="130"/>
      <c r="AZ1" s="115"/>
      <c r="BB1" s="130"/>
      <c r="BC1" s="166" t="s">
        <v>269</v>
      </c>
      <c r="BD1" s="166"/>
    </row>
    <row r="2" spans="1:56" s="132" customFormat="1" ht="27" customHeight="1">
      <c r="A2" s="154" t="s">
        <v>218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</row>
    <row r="3" spans="1:56" ht="20.25" customHeight="1">
      <c r="A3" s="92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2"/>
      <c r="Y3" s="92"/>
      <c r="Z3" s="92"/>
      <c r="AA3" s="91"/>
      <c r="AB3" s="91"/>
      <c r="AC3" s="91"/>
      <c r="AD3" s="91"/>
      <c r="AE3" s="91"/>
      <c r="AF3" s="91"/>
      <c r="AG3" s="92"/>
      <c r="AH3" s="92"/>
      <c r="AI3" s="92"/>
      <c r="AK3" s="165" t="s">
        <v>186</v>
      </c>
      <c r="AL3" s="165"/>
      <c r="AM3" s="165"/>
      <c r="AN3" s="165"/>
      <c r="AO3" s="165"/>
      <c r="AP3" s="165"/>
      <c r="AQ3" s="168">
        <v>1218968488156</v>
      </c>
      <c r="AR3" s="168"/>
      <c r="AS3" s="148" t="s">
        <v>171</v>
      </c>
      <c r="AU3" s="167" t="s">
        <v>220</v>
      </c>
      <c r="AV3" s="167"/>
      <c r="AW3" s="167"/>
      <c r="AX3" s="167"/>
      <c r="AY3" s="119">
        <v>7.5</v>
      </c>
      <c r="AZ3" s="131">
        <f>AZ6-AQ3</f>
        <v>377269795263.27026</v>
      </c>
      <c r="BB3" s="90"/>
      <c r="BC3" s="122" t="s">
        <v>217</v>
      </c>
      <c r="BD3" s="123">
        <f>BB5+BC5+BD5</f>
        <v>340158349282.20532</v>
      </c>
    </row>
    <row r="4" spans="1:56" ht="78.75" customHeight="1">
      <c r="A4" s="124" t="s">
        <v>172</v>
      </c>
      <c r="B4" s="158"/>
      <c r="C4" s="159" t="s">
        <v>187</v>
      </c>
      <c r="D4" s="159"/>
      <c r="E4" s="159"/>
      <c r="F4" s="160" t="s">
        <v>188</v>
      </c>
      <c r="G4" s="160"/>
      <c r="H4" s="160"/>
      <c r="I4" s="160" t="s">
        <v>189</v>
      </c>
      <c r="J4" s="160"/>
      <c r="K4" s="160"/>
      <c r="L4" s="159" t="s">
        <v>190</v>
      </c>
      <c r="M4" s="159"/>
      <c r="N4" s="159"/>
      <c r="O4" s="160" t="s">
        <v>191</v>
      </c>
      <c r="P4" s="160"/>
      <c r="Q4" s="160"/>
      <c r="R4" s="159" t="s">
        <v>192</v>
      </c>
      <c r="S4" s="159"/>
      <c r="T4" s="159"/>
      <c r="U4" s="159" t="s">
        <v>178</v>
      </c>
      <c r="V4" s="159"/>
      <c r="W4" s="159"/>
      <c r="X4" s="161" t="s">
        <v>162</v>
      </c>
      <c r="Y4" s="161"/>
      <c r="Z4" s="161"/>
      <c r="AA4" s="160" t="s">
        <v>193</v>
      </c>
      <c r="AB4" s="160"/>
      <c r="AC4" s="160"/>
      <c r="AD4" s="160" t="s">
        <v>194</v>
      </c>
      <c r="AE4" s="160"/>
      <c r="AF4" s="160"/>
      <c r="AG4" s="161" t="s">
        <v>195</v>
      </c>
      <c r="AH4" s="161"/>
      <c r="AI4" s="161"/>
      <c r="AJ4" s="120" t="s">
        <v>198</v>
      </c>
      <c r="AK4" s="162" t="s">
        <v>179</v>
      </c>
      <c r="AL4" s="163" t="s">
        <v>180</v>
      </c>
      <c r="AM4" s="155" t="s">
        <v>210</v>
      </c>
      <c r="AN4" s="156" t="s">
        <v>181</v>
      </c>
      <c r="AO4" s="125"/>
      <c r="AP4" s="157" t="s">
        <v>182</v>
      </c>
      <c r="AQ4" s="125"/>
      <c r="AR4" s="163" t="s">
        <v>183</v>
      </c>
      <c r="AS4" s="155" t="s">
        <v>210</v>
      </c>
      <c r="AT4" s="156" t="s">
        <v>219</v>
      </c>
      <c r="AU4" s="169" t="s">
        <v>206</v>
      </c>
      <c r="AV4" s="169"/>
      <c r="AW4" s="169"/>
      <c r="AX4" s="163" t="s">
        <v>212</v>
      </c>
      <c r="AY4" s="155" t="s">
        <v>210</v>
      </c>
      <c r="AZ4" s="156" t="s">
        <v>211</v>
      </c>
      <c r="BA4" s="126"/>
      <c r="BB4" s="140" t="s">
        <v>214</v>
      </c>
      <c r="BC4" s="140" t="s">
        <v>216</v>
      </c>
      <c r="BD4" s="140" t="s">
        <v>215</v>
      </c>
    </row>
    <row r="5" spans="1:56" ht="25.5">
      <c r="A5" s="93"/>
      <c r="B5" s="158"/>
      <c r="C5" s="94" t="s">
        <v>196</v>
      </c>
      <c r="D5" s="94" t="s">
        <v>197</v>
      </c>
      <c r="E5" s="94" t="s">
        <v>203</v>
      </c>
      <c r="F5" s="94" t="s">
        <v>196</v>
      </c>
      <c r="G5" s="94" t="s">
        <v>197</v>
      </c>
      <c r="H5" s="94" t="s">
        <v>203</v>
      </c>
      <c r="I5" s="94" t="s">
        <v>196</v>
      </c>
      <c r="J5" s="94" t="s">
        <v>197</v>
      </c>
      <c r="K5" s="94" t="s">
        <v>203</v>
      </c>
      <c r="L5" s="94" t="s">
        <v>196</v>
      </c>
      <c r="M5" s="94" t="s">
        <v>197</v>
      </c>
      <c r="N5" s="94" t="s">
        <v>203</v>
      </c>
      <c r="O5" s="94" t="s">
        <v>196</v>
      </c>
      <c r="P5" s="94" t="s">
        <v>197</v>
      </c>
      <c r="Q5" s="94" t="s">
        <v>203</v>
      </c>
      <c r="R5" s="94" t="s">
        <v>196</v>
      </c>
      <c r="S5" s="94" t="s">
        <v>197</v>
      </c>
      <c r="T5" s="94" t="s">
        <v>203</v>
      </c>
      <c r="U5" s="94" t="s">
        <v>196</v>
      </c>
      <c r="V5" s="94" t="s">
        <v>197</v>
      </c>
      <c r="W5" s="94" t="s">
        <v>203</v>
      </c>
      <c r="X5" s="118" t="s">
        <v>196</v>
      </c>
      <c r="Y5" s="118" t="s">
        <v>197</v>
      </c>
      <c r="Z5" s="94" t="s">
        <v>203</v>
      </c>
      <c r="AA5" s="94" t="s">
        <v>196</v>
      </c>
      <c r="AB5" s="94" t="s">
        <v>197</v>
      </c>
      <c r="AC5" s="94" t="s">
        <v>203</v>
      </c>
      <c r="AD5" s="94" t="s">
        <v>196</v>
      </c>
      <c r="AE5" s="94" t="s">
        <v>197</v>
      </c>
      <c r="AF5" s="94" t="s">
        <v>203</v>
      </c>
      <c r="AG5" s="118" t="s">
        <v>196</v>
      </c>
      <c r="AH5" s="118" t="s">
        <v>197</v>
      </c>
      <c r="AI5" s="94" t="s">
        <v>203</v>
      </c>
      <c r="AJ5" s="127" t="s">
        <v>185</v>
      </c>
      <c r="AK5" s="162"/>
      <c r="AL5" s="164"/>
      <c r="AM5" s="155"/>
      <c r="AN5" s="156"/>
      <c r="AO5" s="125"/>
      <c r="AP5" s="157"/>
      <c r="AQ5" s="125"/>
      <c r="AR5" s="164"/>
      <c r="AS5" s="155"/>
      <c r="AT5" s="156"/>
      <c r="AU5" s="128" t="s">
        <v>207</v>
      </c>
      <c r="AV5" s="128" t="s">
        <v>208</v>
      </c>
      <c r="AW5" s="128" t="s">
        <v>209</v>
      </c>
      <c r="AX5" s="164"/>
      <c r="AY5" s="155"/>
      <c r="AZ5" s="156"/>
      <c r="BA5" s="126"/>
      <c r="BB5" s="150">
        <f>BB6-$AX$6</f>
        <v>94793720467.391357</v>
      </c>
      <c r="BC5" s="150">
        <f>BC6-$AX$6</f>
        <v>119750306032.92456</v>
      </c>
      <c r="BD5" s="150">
        <f>BD6-$AX$6</f>
        <v>125614322781.8894</v>
      </c>
    </row>
    <row r="6" spans="1:56" s="114" customFormat="1" ht="21" customHeight="1">
      <c r="A6" s="109" t="s">
        <v>162</v>
      </c>
      <c r="B6" s="110"/>
      <c r="C6" s="147">
        <f t="shared" ref="C6:AI6" si="0">SUM(C7:C91)</f>
        <v>434588.5</v>
      </c>
      <c r="D6" s="147">
        <f t="shared" si="0"/>
        <v>357143</v>
      </c>
      <c r="E6" s="147">
        <f t="shared" si="0"/>
        <v>298334</v>
      </c>
      <c r="F6" s="147">
        <f t="shared" si="0"/>
        <v>13498.5</v>
      </c>
      <c r="G6" s="147">
        <f t="shared" si="0"/>
        <v>11175</v>
      </c>
      <c r="H6" s="147">
        <f t="shared" si="0"/>
        <v>9743</v>
      </c>
      <c r="I6" s="147">
        <f t="shared" si="0"/>
        <v>1816</v>
      </c>
      <c r="J6" s="147">
        <f t="shared" si="0"/>
        <v>1551.75</v>
      </c>
      <c r="K6" s="147">
        <f t="shared" si="0"/>
        <v>1487</v>
      </c>
      <c r="L6" s="147">
        <f t="shared" si="0"/>
        <v>688014.5</v>
      </c>
      <c r="M6" s="147">
        <f t="shared" si="0"/>
        <v>578135.5</v>
      </c>
      <c r="N6" s="147">
        <f t="shared" si="0"/>
        <v>499032</v>
      </c>
      <c r="O6" s="147">
        <f t="shared" si="0"/>
        <v>1557.5</v>
      </c>
      <c r="P6" s="147">
        <f t="shared" si="0"/>
        <v>1273</v>
      </c>
      <c r="Q6" s="147">
        <f t="shared" si="0"/>
        <v>1159</v>
      </c>
      <c r="R6" s="147">
        <f t="shared" si="0"/>
        <v>27776.75</v>
      </c>
      <c r="S6" s="147">
        <f t="shared" si="0"/>
        <v>19101.5</v>
      </c>
      <c r="T6" s="147">
        <f t="shared" si="0"/>
        <v>14380</v>
      </c>
      <c r="U6" s="147">
        <f t="shared" si="0"/>
        <v>407573.5</v>
      </c>
      <c r="V6" s="147">
        <f t="shared" si="0"/>
        <v>355264.5</v>
      </c>
      <c r="W6" s="147">
        <f t="shared" si="0"/>
        <v>321201</v>
      </c>
      <c r="X6" s="147">
        <f t="shared" si="0"/>
        <v>1574825.25</v>
      </c>
      <c r="Y6" s="147">
        <f t="shared" si="0"/>
        <v>1323644.25</v>
      </c>
      <c r="Z6" s="147">
        <f t="shared" si="0"/>
        <v>1145336</v>
      </c>
      <c r="AA6" s="147">
        <f t="shared" si="0"/>
        <v>1305</v>
      </c>
      <c r="AB6" s="147">
        <f t="shared" si="0"/>
        <v>1216.75</v>
      </c>
      <c r="AC6" s="147">
        <f t="shared" si="0"/>
        <v>1059</v>
      </c>
      <c r="AD6" s="147">
        <f t="shared" si="0"/>
        <v>30151</v>
      </c>
      <c r="AE6" s="147">
        <f t="shared" si="0"/>
        <v>29024.25</v>
      </c>
      <c r="AF6" s="147">
        <f t="shared" si="0"/>
        <v>29197</v>
      </c>
      <c r="AG6" s="147">
        <f t="shared" si="0"/>
        <v>1606281.25</v>
      </c>
      <c r="AH6" s="147">
        <f t="shared" si="0"/>
        <v>1353885.25</v>
      </c>
      <c r="AI6" s="147">
        <f t="shared" si="0"/>
        <v>1175592</v>
      </c>
      <c r="AJ6" s="95">
        <v>50702</v>
      </c>
      <c r="AK6" s="112">
        <f t="shared" ref="AK6:AK37" si="1">V6/(D6+G6+J6+M6+P6+S6+AB6+AE6)*100</f>
        <v>35.575517532556781</v>
      </c>
      <c r="AL6" s="113">
        <v>1506994936987.0801</v>
      </c>
      <c r="AM6" s="113">
        <f>330463057560*1.075</f>
        <v>355247786877</v>
      </c>
      <c r="AN6" s="113">
        <f>AL6+AM6</f>
        <v>1862242723864.0801</v>
      </c>
      <c r="AO6" s="141"/>
      <c r="AP6" s="108">
        <f t="shared" ref="AP6:AP37" si="2">AH6/AG6</f>
        <v>0.84286936051827788</v>
      </c>
      <c r="AQ6" s="141"/>
      <c r="AR6" s="113">
        <v>1259827210599.0728</v>
      </c>
      <c r="AS6" s="113">
        <v>355247786877</v>
      </c>
      <c r="AT6" s="113">
        <f>AR6+AS6</f>
        <v>1615074997476.0728</v>
      </c>
      <c r="AU6" s="108">
        <f>AVERAGE(AU7:AU91)</f>
        <v>1.2365311356176314</v>
      </c>
      <c r="AV6" s="108">
        <f t="shared" ref="AV6:AW6" si="3">AVERAGE(AV7:AV91)</f>
        <v>1.1619281281691152</v>
      </c>
      <c r="AW6" s="108">
        <f t="shared" si="3"/>
        <v>1.4398120946154569</v>
      </c>
      <c r="AX6" s="113">
        <v>1240990496542.2703</v>
      </c>
      <c r="AY6" s="113">
        <v>355247786877</v>
      </c>
      <c r="AZ6" s="113">
        <f>AX6+AY6</f>
        <v>1596238283419.2703</v>
      </c>
      <c r="BA6" s="143"/>
      <c r="BB6" s="113">
        <f>SUM(BB7:BB91)</f>
        <v>1335784217009.6616</v>
      </c>
      <c r="BC6" s="113">
        <f>SUM(BC7:BC91)</f>
        <v>1360740802575.1948</v>
      </c>
      <c r="BD6" s="113">
        <f>SUM(BD7:BD91)</f>
        <v>1366604819324.1597</v>
      </c>
    </row>
    <row r="7" spans="1:56" s="129" customFormat="1" ht="48">
      <c r="A7" s="135" t="s">
        <v>68</v>
      </c>
      <c r="B7" s="94" t="s">
        <v>173</v>
      </c>
      <c r="C7" s="146">
        <v>6237.75</v>
      </c>
      <c r="D7" s="146">
        <v>4925.5</v>
      </c>
      <c r="E7" s="146">
        <v>4186</v>
      </c>
      <c r="F7" s="146">
        <v>221.5</v>
      </c>
      <c r="G7" s="146">
        <v>169.25</v>
      </c>
      <c r="H7" s="146">
        <v>158</v>
      </c>
      <c r="I7" s="146">
        <v>11.5</v>
      </c>
      <c r="J7" s="146">
        <v>11</v>
      </c>
      <c r="K7" s="146">
        <v>10</v>
      </c>
      <c r="L7" s="146">
        <v>11201.75</v>
      </c>
      <c r="M7" s="146">
        <v>9267.5</v>
      </c>
      <c r="N7" s="146">
        <v>8540</v>
      </c>
      <c r="O7" s="146">
        <v>17.25</v>
      </c>
      <c r="P7" s="146">
        <v>15.25</v>
      </c>
      <c r="Q7" s="146">
        <v>14</v>
      </c>
      <c r="R7" s="146">
        <v>198.25</v>
      </c>
      <c r="S7" s="146">
        <v>148.25</v>
      </c>
      <c r="T7" s="146">
        <v>123</v>
      </c>
      <c r="U7" s="146">
        <v>9262.75</v>
      </c>
      <c r="V7" s="146">
        <v>7981.25</v>
      </c>
      <c r="W7" s="146">
        <v>7506</v>
      </c>
      <c r="X7" s="147">
        <v>27150.75</v>
      </c>
      <c r="Y7" s="147">
        <v>22518</v>
      </c>
      <c r="Z7" s="147">
        <v>20537</v>
      </c>
      <c r="AA7" s="146">
        <v>32.5</v>
      </c>
      <c r="AB7" s="146">
        <v>30.5</v>
      </c>
      <c r="AC7" s="146">
        <v>28</v>
      </c>
      <c r="AD7" s="146">
        <v>717</v>
      </c>
      <c r="AE7" s="146">
        <v>713.75</v>
      </c>
      <c r="AF7" s="146">
        <v>724</v>
      </c>
      <c r="AG7" s="147">
        <v>27900.25</v>
      </c>
      <c r="AH7" s="147">
        <v>23262.25</v>
      </c>
      <c r="AI7" s="147">
        <v>21289</v>
      </c>
      <c r="AJ7" s="96">
        <v>30347</v>
      </c>
      <c r="AK7" s="112">
        <f t="shared" si="1"/>
        <v>52.229893331588251</v>
      </c>
      <c r="AL7" s="136">
        <f t="shared" ref="AL7:AL38" si="4">(((C7+F7+I7+AA7)*(AJ7*2)+(L7+O7+R7+AD7+U7)*AJ7)*12)*1.292</f>
        <v>16186842896.808001</v>
      </c>
      <c r="AM7" s="152" t="s">
        <v>268</v>
      </c>
      <c r="AN7" s="152" t="s">
        <v>268</v>
      </c>
      <c r="AO7" s="142"/>
      <c r="AP7" s="112">
        <f t="shared" si="2"/>
        <v>0.83376493042177047</v>
      </c>
      <c r="AQ7" s="142"/>
      <c r="AR7" s="136">
        <f t="shared" ref="AR7:AR38" si="5">(((D7+G7+J7+AB7)*(AJ7*2)+(M7+P7+AE7+S7+V7)*AJ7)*12)*1.292</f>
        <v>13361491069.368</v>
      </c>
      <c r="AS7" s="152" t="s">
        <v>268</v>
      </c>
      <c r="AT7" s="152" t="s">
        <v>268</v>
      </c>
      <c r="AU7" s="112">
        <f t="shared" ref="AU7:AU38" si="6">D7/E7</f>
        <v>1.1766602962255137</v>
      </c>
      <c r="AV7" s="112">
        <f t="shared" ref="AV7:AV38" si="7">M7/N7</f>
        <v>1.0851873536299765</v>
      </c>
      <c r="AW7" s="112">
        <f>S7/T7</f>
        <v>1.2052845528455285</v>
      </c>
      <c r="AX7" s="136">
        <f t="shared" ref="AX7:AX38" si="8">(((E7*AU7+H7*AU7+K7*AU7+AC7*AU7)*(AJ7*2)+(N7*AV7+Q7*AV7+AF7*AV7+T7*AW7+W7)*AJ7)*12)*1.292</f>
        <v>13190402773.102892</v>
      </c>
      <c r="AY7" s="152" t="s">
        <v>268</v>
      </c>
      <c r="AZ7" s="152" t="s">
        <v>268</v>
      </c>
      <c r="BA7" s="144"/>
      <c r="BB7" s="136">
        <f>(((E7*AU7+H7*AU7+K7*AU7+AC7*AU7)*92/84.24*(AJ7*2)+(N7*AV7*94/85.5+Q7*AV7*94/85.5+AF7*AV7*94/85.5+T7*AW7+W7)*AJ7)*12)*1.292</f>
        <v>14108296453.496702</v>
      </c>
      <c r="BC7" s="136">
        <f>(((E7*AU7+H7*AU7+K7*AU7+AC7*AU7)*95/84.24*(AJ7*2)+(N7*AV7*95/85.5+Q7*AV7*95/85.5+AF7*AV7*95/85.5+T7*AW7+W7)*AJ7)*12)*1.292</f>
        <v>14336490825.086964</v>
      </c>
      <c r="BD7" s="136">
        <f>(((E7*AU7+H7*AU7+K7*AU7+AC7*AU7)*95.5/84.24*(AJ7*2)+(N7*AV7*95.5/85.5+Q7*AV7*95.5/85.5+AF7*AV7*95.5/85.5+T7*AW7+W7)*AJ7)*12)*1.292</f>
        <v>14392991704.336241</v>
      </c>
    </row>
    <row r="8" spans="1:56" s="129" customFormat="1" ht="48">
      <c r="A8" s="135" t="s">
        <v>81</v>
      </c>
      <c r="B8" s="94" t="s">
        <v>173</v>
      </c>
      <c r="C8" s="146">
        <v>2229</v>
      </c>
      <c r="D8" s="146">
        <v>1944.75</v>
      </c>
      <c r="E8" s="146">
        <v>1628</v>
      </c>
      <c r="F8" s="146">
        <v>40.25</v>
      </c>
      <c r="G8" s="146">
        <v>28.25</v>
      </c>
      <c r="H8" s="146">
        <v>26</v>
      </c>
      <c r="I8" s="146">
        <v>5.5</v>
      </c>
      <c r="J8" s="146">
        <v>4.5</v>
      </c>
      <c r="K8" s="146">
        <v>5</v>
      </c>
      <c r="L8" s="146">
        <v>3494</v>
      </c>
      <c r="M8" s="146">
        <v>3138</v>
      </c>
      <c r="N8" s="146">
        <v>2886</v>
      </c>
      <c r="O8" s="146">
        <v>5.5</v>
      </c>
      <c r="P8" s="146">
        <v>5.5</v>
      </c>
      <c r="Q8" s="146">
        <v>6</v>
      </c>
      <c r="R8" s="146">
        <v>18.5</v>
      </c>
      <c r="S8" s="146">
        <v>14.75</v>
      </c>
      <c r="T8" s="146">
        <v>12</v>
      </c>
      <c r="U8" s="146">
        <v>1807.75</v>
      </c>
      <c r="V8" s="146">
        <v>1654.75</v>
      </c>
      <c r="W8" s="146">
        <v>1660</v>
      </c>
      <c r="X8" s="147">
        <v>7600.5</v>
      </c>
      <c r="Y8" s="147">
        <v>6790.5</v>
      </c>
      <c r="Z8" s="147">
        <v>6223</v>
      </c>
      <c r="AA8" s="146">
        <v>2</v>
      </c>
      <c r="AB8" s="146">
        <v>2</v>
      </c>
      <c r="AC8" s="146">
        <v>2</v>
      </c>
      <c r="AD8" s="146">
        <v>151.25</v>
      </c>
      <c r="AE8" s="146">
        <v>148.75</v>
      </c>
      <c r="AF8" s="146">
        <v>154</v>
      </c>
      <c r="AG8" s="147">
        <v>7753.75</v>
      </c>
      <c r="AH8" s="147">
        <v>6941.25</v>
      </c>
      <c r="AI8" s="147">
        <v>6379</v>
      </c>
      <c r="AJ8" s="96">
        <v>53757</v>
      </c>
      <c r="AK8" s="112">
        <f t="shared" si="1"/>
        <v>31.301428166083422</v>
      </c>
      <c r="AL8" s="136">
        <f t="shared" si="4"/>
        <v>8359905460.1040001</v>
      </c>
      <c r="AM8" s="152" t="s">
        <v>268</v>
      </c>
      <c r="AN8" s="152" t="s">
        <v>268</v>
      </c>
      <c r="AO8" s="142"/>
      <c r="AP8" s="112">
        <f t="shared" si="2"/>
        <v>0.89521199419635655</v>
      </c>
      <c r="AQ8" s="142"/>
      <c r="AR8" s="136">
        <f t="shared" si="5"/>
        <v>7434985956.1560001</v>
      </c>
      <c r="AS8" s="152" t="s">
        <v>268</v>
      </c>
      <c r="AT8" s="152" t="s">
        <v>268</v>
      </c>
      <c r="AU8" s="112">
        <f t="shared" si="6"/>
        <v>1.194563882063882</v>
      </c>
      <c r="AV8" s="112">
        <f t="shared" si="7"/>
        <v>1.0873180873180872</v>
      </c>
      <c r="AW8" s="112">
        <f>S8/T8</f>
        <v>1.2291666666666667</v>
      </c>
      <c r="AX8" s="136">
        <f t="shared" si="8"/>
        <v>7463583333.8840208</v>
      </c>
      <c r="AY8" s="152" t="s">
        <v>268</v>
      </c>
      <c r="AZ8" s="152" t="s">
        <v>268</v>
      </c>
      <c r="BA8" s="144"/>
      <c r="BB8" s="136">
        <f t="shared" ref="BB8:BB71" si="9">(((E8*AU8+H8*AU8+K8*AU8+AC8*AU8)*92/84.24*(AJ8*2)+(N8*AV8*94/85.5+Q8*AV8*94/85.5+AF8*AV8*94/85.5+T8*AW8+W8)*AJ8)*12)*1.292</f>
        <v>8042675842.2309351</v>
      </c>
      <c r="BC8" s="136">
        <f t="shared" ref="BC8:BC71" si="10">(((E8*AU8+H8*AU8+K8*AU8+AC8*AU8)*95/84.24*(AJ8*2)+(N8*AV8*95/85.5+Q8*AV8*95/85.5+AF8*AV8*95/85.5+T8*AW8+W8)*AJ8)*12)*1.292</f>
        <v>8192745912.8973866</v>
      </c>
      <c r="BD8" s="136">
        <f t="shared" ref="BD8:BD71" si="11">(((E8*AU8+H8*AU8+K8*AU8+AC8*AU8)*95.5/84.24*(AJ8*2)+(N8*AV8*95.5/85.5+Q8*AV8*95.5/85.5+AF8*AV8*95.5/85.5+T8*AW8+W8)*AJ8)*12)*1.292</f>
        <v>8228519218.1112251</v>
      </c>
    </row>
    <row r="9" spans="1:56" s="129" customFormat="1" ht="48">
      <c r="A9" s="135" t="s">
        <v>21</v>
      </c>
      <c r="B9" s="94" t="s">
        <v>173</v>
      </c>
      <c r="C9" s="146">
        <v>3128.75</v>
      </c>
      <c r="D9" s="146">
        <v>2615.75</v>
      </c>
      <c r="E9" s="146">
        <v>2214</v>
      </c>
      <c r="F9" s="146">
        <v>62</v>
      </c>
      <c r="G9" s="146">
        <v>57.5</v>
      </c>
      <c r="H9" s="146">
        <v>56</v>
      </c>
      <c r="I9" s="146">
        <v>6.5</v>
      </c>
      <c r="J9" s="146">
        <v>6</v>
      </c>
      <c r="K9" s="146">
        <v>7</v>
      </c>
      <c r="L9" s="146">
        <v>5730</v>
      </c>
      <c r="M9" s="146">
        <v>4818.5</v>
      </c>
      <c r="N9" s="146">
        <v>4403</v>
      </c>
      <c r="O9" s="146">
        <v>6.5</v>
      </c>
      <c r="P9" s="146">
        <v>6</v>
      </c>
      <c r="Q9" s="146">
        <v>8</v>
      </c>
      <c r="R9" s="146">
        <v>3</v>
      </c>
      <c r="S9" s="146">
        <v>0.25</v>
      </c>
      <c r="T9" s="146">
        <v>0</v>
      </c>
      <c r="U9" s="146">
        <v>4206.5</v>
      </c>
      <c r="V9" s="146">
        <v>3892</v>
      </c>
      <c r="W9" s="146">
        <v>3942</v>
      </c>
      <c r="X9" s="147">
        <v>13143.25</v>
      </c>
      <c r="Y9" s="147">
        <v>11396</v>
      </c>
      <c r="Z9" s="147">
        <v>10630</v>
      </c>
      <c r="AA9" s="146">
        <v>0</v>
      </c>
      <c r="AB9" s="146">
        <v>0</v>
      </c>
      <c r="AC9" s="146">
        <v>0</v>
      </c>
      <c r="AD9" s="146">
        <v>30.25</v>
      </c>
      <c r="AE9" s="146">
        <v>26.5</v>
      </c>
      <c r="AF9" s="146">
        <v>32</v>
      </c>
      <c r="AG9" s="147">
        <v>13173.5</v>
      </c>
      <c r="AH9" s="147">
        <v>11422.5</v>
      </c>
      <c r="AI9" s="147">
        <v>10662</v>
      </c>
      <c r="AJ9" s="96">
        <v>54159</v>
      </c>
      <c r="AK9" s="112">
        <f t="shared" si="1"/>
        <v>51.683155168979489</v>
      </c>
      <c r="AL9" s="136">
        <f t="shared" si="4"/>
        <v>13746209957.172001</v>
      </c>
      <c r="AM9" s="152" t="s">
        <v>268</v>
      </c>
      <c r="AN9" s="152" t="s">
        <v>268</v>
      </c>
      <c r="AO9" s="142"/>
      <c r="AP9" s="112">
        <f t="shared" si="2"/>
        <v>0.86708164117356812</v>
      </c>
      <c r="AQ9" s="142"/>
      <c r="AR9" s="136">
        <f t="shared" si="5"/>
        <v>11840973459.588001</v>
      </c>
      <c r="AS9" s="152" t="s">
        <v>268</v>
      </c>
      <c r="AT9" s="152" t="s">
        <v>268</v>
      </c>
      <c r="AU9" s="112">
        <f t="shared" si="6"/>
        <v>1.1814588979223126</v>
      </c>
      <c r="AV9" s="112">
        <f t="shared" si="7"/>
        <v>1.0943674767204179</v>
      </c>
      <c r="AW9" s="112">
        <v>0</v>
      </c>
      <c r="AX9" s="136">
        <f t="shared" si="8"/>
        <v>11910573386.396797</v>
      </c>
      <c r="AY9" s="152" t="s">
        <v>268</v>
      </c>
      <c r="AZ9" s="152" t="s">
        <v>268</v>
      </c>
      <c r="BA9" s="144"/>
      <c r="BB9" s="136">
        <f t="shared" si="9"/>
        <v>12732630531.493322</v>
      </c>
      <c r="BC9" s="136">
        <f t="shared" si="10"/>
        <v>12941272071.908941</v>
      </c>
      <c r="BD9" s="136">
        <f t="shared" si="11"/>
        <v>12991962856.297346</v>
      </c>
    </row>
    <row r="10" spans="1:56" s="129" customFormat="1" ht="48">
      <c r="A10" s="135" t="s">
        <v>34</v>
      </c>
      <c r="B10" s="94" t="s">
        <v>173</v>
      </c>
      <c r="C10" s="146">
        <v>3258.5</v>
      </c>
      <c r="D10" s="146">
        <v>2781.25</v>
      </c>
      <c r="E10" s="146">
        <v>2343</v>
      </c>
      <c r="F10" s="146">
        <v>69.5</v>
      </c>
      <c r="G10" s="146">
        <v>55.5</v>
      </c>
      <c r="H10" s="146">
        <v>54</v>
      </c>
      <c r="I10" s="146">
        <v>11.5</v>
      </c>
      <c r="J10" s="146">
        <v>10.5</v>
      </c>
      <c r="K10" s="146">
        <v>9</v>
      </c>
      <c r="L10" s="146">
        <v>4405.25</v>
      </c>
      <c r="M10" s="146">
        <v>3790.5</v>
      </c>
      <c r="N10" s="146">
        <v>3355</v>
      </c>
      <c r="O10" s="146">
        <v>12.5</v>
      </c>
      <c r="P10" s="146">
        <v>11.25</v>
      </c>
      <c r="Q10" s="146">
        <v>9</v>
      </c>
      <c r="R10" s="146">
        <v>170.75</v>
      </c>
      <c r="S10" s="146">
        <v>148.25</v>
      </c>
      <c r="T10" s="146">
        <v>114</v>
      </c>
      <c r="U10" s="146">
        <v>2704.5</v>
      </c>
      <c r="V10" s="146">
        <v>2491.5</v>
      </c>
      <c r="W10" s="146">
        <v>2372</v>
      </c>
      <c r="X10" s="147">
        <v>10632.5</v>
      </c>
      <c r="Y10" s="147">
        <v>9288.75</v>
      </c>
      <c r="Z10" s="147">
        <v>8256</v>
      </c>
      <c r="AA10" s="146">
        <v>0</v>
      </c>
      <c r="AB10" s="146">
        <v>0</v>
      </c>
      <c r="AC10" s="146">
        <v>0</v>
      </c>
      <c r="AD10" s="146">
        <v>282</v>
      </c>
      <c r="AE10" s="146">
        <v>282</v>
      </c>
      <c r="AF10" s="146">
        <v>287</v>
      </c>
      <c r="AG10" s="147">
        <v>10914.5</v>
      </c>
      <c r="AH10" s="147">
        <v>9570.75</v>
      </c>
      <c r="AI10" s="147">
        <v>8543</v>
      </c>
      <c r="AJ10" s="96">
        <v>35015</v>
      </c>
      <c r="AK10" s="112">
        <f t="shared" si="1"/>
        <v>35.194406187096092</v>
      </c>
      <c r="AL10" s="136">
        <f t="shared" si="4"/>
        <v>7738105470.2399998</v>
      </c>
      <c r="AM10" s="152" t="s">
        <v>268</v>
      </c>
      <c r="AN10" s="152" t="s">
        <v>268</v>
      </c>
      <c r="AO10" s="142"/>
      <c r="AP10" s="112">
        <f t="shared" si="2"/>
        <v>0.87688396170232263</v>
      </c>
      <c r="AQ10" s="142"/>
      <c r="AR10" s="136">
        <f t="shared" si="5"/>
        <v>6741391450.0799999</v>
      </c>
      <c r="AS10" s="152" t="s">
        <v>268</v>
      </c>
      <c r="AT10" s="152" t="s">
        <v>268</v>
      </c>
      <c r="AU10" s="112">
        <f t="shared" si="6"/>
        <v>1.1870465215535637</v>
      </c>
      <c r="AV10" s="112">
        <f t="shared" si="7"/>
        <v>1.129806259314456</v>
      </c>
      <c r="AW10" s="112">
        <f t="shared" ref="AW10:AW38" si="12">S10/T10</f>
        <v>1.3004385964912282</v>
      </c>
      <c r="AX10" s="136">
        <f t="shared" si="8"/>
        <v>6708406792.6275816</v>
      </c>
      <c r="AY10" s="152" t="s">
        <v>268</v>
      </c>
      <c r="AZ10" s="152" t="s">
        <v>268</v>
      </c>
      <c r="BA10" s="144"/>
      <c r="BB10" s="136">
        <f t="shared" si="9"/>
        <v>7216678240.4350214</v>
      </c>
      <c r="BC10" s="136">
        <f t="shared" si="10"/>
        <v>7353300767.8667612</v>
      </c>
      <c r="BD10" s="136">
        <f t="shared" si="11"/>
        <v>7384801432.0695324</v>
      </c>
    </row>
    <row r="11" spans="1:56" s="129" customFormat="1" ht="48">
      <c r="A11" s="135" t="s">
        <v>1</v>
      </c>
      <c r="B11" s="94" t="s">
        <v>173</v>
      </c>
      <c r="C11" s="146">
        <v>4001.25</v>
      </c>
      <c r="D11" s="146">
        <v>3525</v>
      </c>
      <c r="E11" s="146">
        <v>2811</v>
      </c>
      <c r="F11" s="146">
        <v>96.25</v>
      </c>
      <c r="G11" s="146">
        <v>88.5</v>
      </c>
      <c r="H11" s="146">
        <v>73</v>
      </c>
      <c r="I11" s="146">
        <v>60.25</v>
      </c>
      <c r="J11" s="146">
        <v>50.75</v>
      </c>
      <c r="K11" s="146">
        <v>54</v>
      </c>
      <c r="L11" s="146">
        <v>6571.5</v>
      </c>
      <c r="M11" s="146">
        <v>6125</v>
      </c>
      <c r="N11" s="146">
        <v>5517</v>
      </c>
      <c r="O11" s="146">
        <v>34.5</v>
      </c>
      <c r="P11" s="146">
        <v>32.5</v>
      </c>
      <c r="Q11" s="146">
        <v>25</v>
      </c>
      <c r="R11" s="146">
        <v>107.5</v>
      </c>
      <c r="S11" s="146">
        <v>93</v>
      </c>
      <c r="T11" s="146">
        <v>48</v>
      </c>
      <c r="U11" s="146">
        <v>3642.75</v>
      </c>
      <c r="V11" s="146">
        <v>3415.25</v>
      </c>
      <c r="W11" s="146">
        <v>3091</v>
      </c>
      <c r="X11" s="147">
        <v>14514</v>
      </c>
      <c r="Y11" s="147">
        <v>13330</v>
      </c>
      <c r="Z11" s="147">
        <v>11619</v>
      </c>
      <c r="AA11" s="146">
        <v>9</v>
      </c>
      <c r="AB11" s="146">
        <v>9</v>
      </c>
      <c r="AC11" s="146">
        <v>7</v>
      </c>
      <c r="AD11" s="146">
        <v>17.5</v>
      </c>
      <c r="AE11" s="146">
        <v>17.5</v>
      </c>
      <c r="AF11" s="146">
        <v>38</v>
      </c>
      <c r="AG11" s="147">
        <v>14540.5</v>
      </c>
      <c r="AH11" s="147">
        <v>13356.5</v>
      </c>
      <c r="AI11" s="147">
        <v>11664</v>
      </c>
      <c r="AJ11" s="96">
        <v>39089</v>
      </c>
      <c r="AK11" s="112">
        <f t="shared" si="1"/>
        <v>34.354331698730043</v>
      </c>
      <c r="AL11" s="136">
        <f t="shared" si="4"/>
        <v>11337264267.156</v>
      </c>
      <c r="AM11" s="152" t="s">
        <v>268</v>
      </c>
      <c r="AN11" s="152" t="s">
        <v>268</v>
      </c>
      <c r="AO11" s="142"/>
      <c r="AP11" s="112">
        <f t="shared" si="2"/>
        <v>0.91857226367731504</v>
      </c>
      <c r="AQ11" s="142"/>
      <c r="AR11" s="136">
        <f t="shared" si="5"/>
        <v>10320639118.716</v>
      </c>
      <c r="AS11" s="152" t="s">
        <v>268</v>
      </c>
      <c r="AT11" s="152" t="s">
        <v>268</v>
      </c>
      <c r="AU11" s="112">
        <f t="shared" si="6"/>
        <v>1.2540021344717183</v>
      </c>
      <c r="AV11" s="112">
        <f t="shared" si="7"/>
        <v>1.110204821460939</v>
      </c>
      <c r="AW11" s="112">
        <f t="shared" si="12"/>
        <v>1.9375</v>
      </c>
      <c r="AX11" s="136">
        <f t="shared" si="8"/>
        <v>10160200504.723919</v>
      </c>
      <c r="AY11" s="152" t="s">
        <v>268</v>
      </c>
      <c r="AZ11" s="152" t="s">
        <v>268</v>
      </c>
      <c r="BA11" s="144"/>
      <c r="BB11" s="136">
        <f t="shared" si="9"/>
        <v>10945780524.212704</v>
      </c>
      <c r="BC11" s="136">
        <f t="shared" si="10"/>
        <v>11149100854.133244</v>
      </c>
      <c r="BD11" s="136">
        <f t="shared" si="11"/>
        <v>11197624447.231291</v>
      </c>
    </row>
    <row r="12" spans="1:56" s="129" customFormat="1" ht="48">
      <c r="A12" s="135" t="s">
        <v>2</v>
      </c>
      <c r="B12" s="94" t="s">
        <v>173</v>
      </c>
      <c r="C12" s="146">
        <v>3892.5</v>
      </c>
      <c r="D12" s="146">
        <v>3091</v>
      </c>
      <c r="E12" s="146">
        <v>2076</v>
      </c>
      <c r="F12" s="146">
        <v>124</v>
      </c>
      <c r="G12" s="146">
        <v>107.75</v>
      </c>
      <c r="H12" s="146">
        <v>91</v>
      </c>
      <c r="I12" s="146">
        <v>8</v>
      </c>
      <c r="J12" s="146">
        <v>6.5</v>
      </c>
      <c r="K12" s="146">
        <v>5</v>
      </c>
      <c r="L12" s="146">
        <v>6891</v>
      </c>
      <c r="M12" s="146">
        <v>6111.5</v>
      </c>
      <c r="N12" s="146">
        <v>5090</v>
      </c>
      <c r="O12" s="146">
        <v>4.5</v>
      </c>
      <c r="P12" s="146">
        <v>4.5</v>
      </c>
      <c r="Q12" s="146">
        <v>2</v>
      </c>
      <c r="R12" s="146">
        <v>84</v>
      </c>
      <c r="S12" s="146">
        <v>65.25</v>
      </c>
      <c r="T12" s="146">
        <v>40</v>
      </c>
      <c r="U12" s="146">
        <v>3246.5</v>
      </c>
      <c r="V12" s="146">
        <v>2900</v>
      </c>
      <c r="W12" s="146">
        <v>2414</v>
      </c>
      <c r="X12" s="147">
        <v>14250.5</v>
      </c>
      <c r="Y12" s="147">
        <v>12286.5</v>
      </c>
      <c r="Z12" s="147">
        <v>9718</v>
      </c>
      <c r="AA12" s="146">
        <v>16.25</v>
      </c>
      <c r="AB12" s="146">
        <v>15.75</v>
      </c>
      <c r="AC12" s="146">
        <v>11</v>
      </c>
      <c r="AD12" s="146">
        <v>489.5</v>
      </c>
      <c r="AE12" s="146">
        <v>467.25</v>
      </c>
      <c r="AF12" s="146">
        <v>446</v>
      </c>
      <c r="AG12" s="147">
        <v>14756.25</v>
      </c>
      <c r="AH12" s="147">
        <v>12769.5</v>
      </c>
      <c r="AI12" s="147">
        <v>10175</v>
      </c>
      <c r="AJ12" s="96">
        <v>31866</v>
      </c>
      <c r="AK12" s="112">
        <f t="shared" si="1"/>
        <v>29.383454075687727</v>
      </c>
      <c r="AL12" s="136">
        <f t="shared" si="4"/>
        <v>9286666571.8080006</v>
      </c>
      <c r="AM12" s="152" t="s">
        <v>268</v>
      </c>
      <c r="AN12" s="152" t="s">
        <v>268</v>
      </c>
      <c r="AO12" s="142"/>
      <c r="AP12" s="112">
        <f t="shared" si="2"/>
        <v>0.86536213468869128</v>
      </c>
      <c r="AQ12" s="142"/>
      <c r="AR12" s="136">
        <f t="shared" si="5"/>
        <v>7900113944.592</v>
      </c>
      <c r="AS12" s="152" t="s">
        <v>268</v>
      </c>
      <c r="AT12" s="152" t="s">
        <v>268</v>
      </c>
      <c r="AU12" s="112">
        <f t="shared" si="6"/>
        <v>1.4889210019267822</v>
      </c>
      <c r="AV12" s="112">
        <f t="shared" si="7"/>
        <v>1.2006876227897838</v>
      </c>
      <c r="AW12" s="112">
        <f t="shared" si="12"/>
        <v>1.6312500000000001</v>
      </c>
      <c r="AX12" s="136">
        <f t="shared" si="8"/>
        <v>7721656568.161253</v>
      </c>
      <c r="AY12" s="152" t="s">
        <v>268</v>
      </c>
      <c r="AZ12" s="152" t="s">
        <v>268</v>
      </c>
      <c r="BA12" s="144"/>
      <c r="BB12" s="136">
        <f t="shared" si="9"/>
        <v>8344098715.47439</v>
      </c>
      <c r="BC12" s="136">
        <f t="shared" si="10"/>
        <v>8496896044.0640097</v>
      </c>
      <c r="BD12" s="136">
        <f t="shared" si="11"/>
        <v>8535169841.0702858</v>
      </c>
    </row>
    <row r="13" spans="1:56" s="129" customFormat="1" ht="48">
      <c r="A13" s="135" t="s">
        <v>3</v>
      </c>
      <c r="B13" s="94" t="s">
        <v>173</v>
      </c>
      <c r="C13" s="146">
        <v>4197.75</v>
      </c>
      <c r="D13" s="146">
        <v>2952.75</v>
      </c>
      <c r="E13" s="146">
        <v>2064</v>
      </c>
      <c r="F13" s="146">
        <v>162</v>
      </c>
      <c r="G13" s="146">
        <v>129.75</v>
      </c>
      <c r="H13" s="146">
        <v>89</v>
      </c>
      <c r="I13" s="146">
        <v>11.25</v>
      </c>
      <c r="J13" s="146">
        <v>9</v>
      </c>
      <c r="K13" s="146">
        <v>9</v>
      </c>
      <c r="L13" s="146">
        <v>7745.5</v>
      </c>
      <c r="M13" s="146">
        <v>5785.25</v>
      </c>
      <c r="N13" s="146">
        <v>4290</v>
      </c>
      <c r="O13" s="146">
        <v>24.5</v>
      </c>
      <c r="P13" s="146">
        <v>19</v>
      </c>
      <c r="Q13" s="146">
        <v>13</v>
      </c>
      <c r="R13" s="146">
        <v>432</v>
      </c>
      <c r="S13" s="146">
        <v>308.5</v>
      </c>
      <c r="T13" s="146">
        <v>72</v>
      </c>
      <c r="U13" s="146">
        <v>4715</v>
      </c>
      <c r="V13" s="146">
        <v>3646</v>
      </c>
      <c r="W13" s="146">
        <v>3005</v>
      </c>
      <c r="X13" s="147">
        <v>17288</v>
      </c>
      <c r="Y13" s="147">
        <v>12850.25</v>
      </c>
      <c r="Z13" s="147">
        <v>9542</v>
      </c>
      <c r="AA13" s="146">
        <v>46.75</v>
      </c>
      <c r="AB13" s="146">
        <v>36.75</v>
      </c>
      <c r="AC13" s="146">
        <v>29</v>
      </c>
      <c r="AD13" s="146">
        <v>777</v>
      </c>
      <c r="AE13" s="146">
        <v>733.5</v>
      </c>
      <c r="AF13" s="146">
        <v>675</v>
      </c>
      <c r="AG13" s="147">
        <v>18111.75</v>
      </c>
      <c r="AH13" s="147">
        <v>13620.5</v>
      </c>
      <c r="AI13" s="147">
        <v>10246</v>
      </c>
      <c r="AJ13" s="96">
        <v>35621</v>
      </c>
      <c r="AK13" s="112">
        <f t="shared" si="1"/>
        <v>36.553210687252495</v>
      </c>
      <c r="AL13" s="136">
        <f t="shared" si="4"/>
        <v>12442321545.528</v>
      </c>
      <c r="AM13" s="152" t="s">
        <v>268</v>
      </c>
      <c r="AN13" s="152" t="s">
        <v>268</v>
      </c>
      <c r="AO13" s="142"/>
      <c r="AP13" s="112">
        <f t="shared" si="2"/>
        <v>0.75202561872817375</v>
      </c>
      <c r="AQ13" s="142"/>
      <c r="AR13" s="136">
        <f t="shared" si="5"/>
        <v>9249798397.0200005</v>
      </c>
      <c r="AS13" s="152" t="s">
        <v>268</v>
      </c>
      <c r="AT13" s="152" t="s">
        <v>268</v>
      </c>
      <c r="AU13" s="112">
        <f t="shared" si="6"/>
        <v>1.4305959302325582</v>
      </c>
      <c r="AV13" s="112">
        <f t="shared" si="7"/>
        <v>1.3485431235431236</v>
      </c>
      <c r="AW13" s="112">
        <f t="shared" si="12"/>
        <v>4.2847222222222223</v>
      </c>
      <c r="AX13" s="136">
        <f t="shared" si="8"/>
        <v>8999438219.0475082</v>
      </c>
      <c r="AY13" s="152" t="s">
        <v>268</v>
      </c>
      <c r="AZ13" s="152" t="s">
        <v>268</v>
      </c>
      <c r="BA13" s="144"/>
      <c r="BB13" s="136">
        <f t="shared" si="9"/>
        <v>9686930890.2339153</v>
      </c>
      <c r="BC13" s="136">
        <f t="shared" si="10"/>
        <v>9853586359.9545479</v>
      </c>
      <c r="BD13" s="136">
        <f t="shared" si="11"/>
        <v>9895816077.822813</v>
      </c>
    </row>
    <row r="14" spans="1:56" s="129" customFormat="1" ht="48">
      <c r="A14" s="135" t="s">
        <v>35</v>
      </c>
      <c r="B14" s="94" t="s">
        <v>173</v>
      </c>
      <c r="C14" s="146">
        <v>7711.75</v>
      </c>
      <c r="D14" s="146">
        <v>5253.25</v>
      </c>
      <c r="E14" s="146">
        <v>4816</v>
      </c>
      <c r="F14" s="146">
        <v>177.25</v>
      </c>
      <c r="G14" s="146">
        <v>135.5</v>
      </c>
      <c r="H14" s="146">
        <v>124</v>
      </c>
      <c r="I14" s="146">
        <v>28.25</v>
      </c>
      <c r="J14" s="146">
        <v>19</v>
      </c>
      <c r="K14" s="146">
        <v>19</v>
      </c>
      <c r="L14" s="146">
        <v>10885.5</v>
      </c>
      <c r="M14" s="146">
        <v>7928.75</v>
      </c>
      <c r="N14" s="146">
        <v>7676</v>
      </c>
      <c r="O14" s="146">
        <v>20.75</v>
      </c>
      <c r="P14" s="146">
        <v>13.25</v>
      </c>
      <c r="Q14" s="146">
        <v>14</v>
      </c>
      <c r="R14" s="146">
        <v>390.25</v>
      </c>
      <c r="S14" s="146">
        <v>196.25</v>
      </c>
      <c r="T14" s="146">
        <v>183</v>
      </c>
      <c r="U14" s="146">
        <v>6371.5</v>
      </c>
      <c r="V14" s="146">
        <v>4927</v>
      </c>
      <c r="W14" s="146">
        <v>4838</v>
      </c>
      <c r="X14" s="147">
        <v>25585.25</v>
      </c>
      <c r="Y14" s="147">
        <v>18473</v>
      </c>
      <c r="Z14" s="147">
        <v>17670</v>
      </c>
      <c r="AA14" s="146">
        <v>21.25</v>
      </c>
      <c r="AB14" s="146">
        <v>17.25</v>
      </c>
      <c r="AC14" s="146">
        <v>16</v>
      </c>
      <c r="AD14" s="146">
        <v>1158.75</v>
      </c>
      <c r="AE14" s="146">
        <v>1048.25</v>
      </c>
      <c r="AF14" s="146">
        <v>1111</v>
      </c>
      <c r="AG14" s="147">
        <v>26765.25</v>
      </c>
      <c r="AH14" s="147">
        <v>19538.5</v>
      </c>
      <c r="AI14" s="147">
        <v>18797</v>
      </c>
      <c r="AJ14" s="96">
        <v>32373</v>
      </c>
      <c r="AK14" s="112">
        <f t="shared" si="1"/>
        <v>33.720015056633471</v>
      </c>
      <c r="AL14" s="136">
        <f t="shared" si="4"/>
        <v>17418193588.619999</v>
      </c>
      <c r="AM14" s="152" t="s">
        <v>268</v>
      </c>
      <c r="AN14" s="152" t="s">
        <v>268</v>
      </c>
      <c r="AO14" s="142"/>
      <c r="AP14" s="112">
        <f t="shared" si="2"/>
        <v>0.72999504955119043</v>
      </c>
      <c r="AQ14" s="142"/>
      <c r="AR14" s="136">
        <f t="shared" si="5"/>
        <v>12529455048.792</v>
      </c>
      <c r="AS14" s="152" t="s">
        <v>268</v>
      </c>
      <c r="AT14" s="152" t="s">
        <v>268</v>
      </c>
      <c r="AU14" s="112">
        <f t="shared" si="6"/>
        <v>1.0907911129568106</v>
      </c>
      <c r="AV14" s="112">
        <f t="shared" si="7"/>
        <v>1.0329273058884836</v>
      </c>
      <c r="AW14" s="112">
        <f t="shared" si="12"/>
        <v>1.0724043715846994</v>
      </c>
      <c r="AX14" s="136">
        <f t="shared" si="8"/>
        <v>12536940947.364595</v>
      </c>
      <c r="AY14" s="152" t="s">
        <v>268</v>
      </c>
      <c r="AZ14" s="152" t="s">
        <v>268</v>
      </c>
      <c r="BA14" s="144"/>
      <c r="BB14" s="136">
        <f t="shared" si="9"/>
        <v>13492354285.339985</v>
      </c>
      <c r="BC14" s="136">
        <f t="shared" si="10"/>
        <v>13739716675.123528</v>
      </c>
      <c r="BD14" s="136">
        <f t="shared" si="11"/>
        <v>13798732313.353252</v>
      </c>
    </row>
    <row r="15" spans="1:56" s="129" customFormat="1" ht="48">
      <c r="A15" s="135" t="s">
        <v>23</v>
      </c>
      <c r="B15" s="94" t="s">
        <v>173</v>
      </c>
      <c r="C15" s="146">
        <v>2874.25</v>
      </c>
      <c r="D15" s="146">
        <v>2599.75</v>
      </c>
      <c r="E15" s="146">
        <v>1857</v>
      </c>
      <c r="F15" s="146">
        <v>189.5</v>
      </c>
      <c r="G15" s="146">
        <v>150.5</v>
      </c>
      <c r="H15" s="146">
        <v>125</v>
      </c>
      <c r="I15" s="146">
        <v>12.5</v>
      </c>
      <c r="J15" s="146">
        <v>9</v>
      </c>
      <c r="K15" s="146">
        <v>7</v>
      </c>
      <c r="L15" s="146">
        <v>6678</v>
      </c>
      <c r="M15" s="146">
        <v>6122</v>
      </c>
      <c r="N15" s="146">
        <v>4985</v>
      </c>
      <c r="O15" s="146">
        <v>7</v>
      </c>
      <c r="P15" s="146">
        <v>7</v>
      </c>
      <c r="Q15" s="146">
        <v>6</v>
      </c>
      <c r="R15" s="146">
        <v>73.5</v>
      </c>
      <c r="S15" s="146">
        <v>51.75</v>
      </c>
      <c r="T15" s="146">
        <v>36</v>
      </c>
      <c r="U15" s="146">
        <v>4970.5</v>
      </c>
      <c r="V15" s="146">
        <v>4441.5</v>
      </c>
      <c r="W15" s="146">
        <v>3619</v>
      </c>
      <c r="X15" s="147">
        <v>14805.25</v>
      </c>
      <c r="Y15" s="147">
        <v>13381.5</v>
      </c>
      <c r="Z15" s="147">
        <v>10635</v>
      </c>
      <c r="AA15" s="146">
        <v>11.5</v>
      </c>
      <c r="AB15" s="146">
        <v>11.5</v>
      </c>
      <c r="AC15" s="146">
        <v>11</v>
      </c>
      <c r="AD15" s="146">
        <v>23.25</v>
      </c>
      <c r="AE15" s="146">
        <v>23.25</v>
      </c>
      <c r="AF15" s="146">
        <v>23</v>
      </c>
      <c r="AG15" s="147">
        <v>14840</v>
      </c>
      <c r="AH15" s="147">
        <v>13416.25</v>
      </c>
      <c r="AI15" s="147">
        <v>10669</v>
      </c>
      <c r="AJ15" s="96">
        <v>44270</v>
      </c>
      <c r="AK15" s="112">
        <f t="shared" si="1"/>
        <v>49.488843700381622</v>
      </c>
      <c r="AL15" s="136">
        <f t="shared" si="4"/>
        <v>12304927779.720001</v>
      </c>
      <c r="AM15" s="152" t="s">
        <v>268</v>
      </c>
      <c r="AN15" s="152" t="s">
        <v>268</v>
      </c>
      <c r="AO15" s="142"/>
      <c r="AP15" s="112">
        <f t="shared" si="2"/>
        <v>0.90405997304582209</v>
      </c>
      <c r="AQ15" s="142"/>
      <c r="AR15" s="136">
        <f t="shared" si="5"/>
        <v>11110142988.960001</v>
      </c>
      <c r="AS15" s="152" t="s">
        <v>268</v>
      </c>
      <c r="AT15" s="152" t="s">
        <v>268</v>
      </c>
      <c r="AU15" s="112">
        <f t="shared" si="6"/>
        <v>1.3999730748519117</v>
      </c>
      <c r="AV15" s="112">
        <f t="shared" si="7"/>
        <v>1.2280842527582749</v>
      </c>
      <c r="AW15" s="112">
        <f t="shared" si="12"/>
        <v>1.4375</v>
      </c>
      <c r="AX15" s="136">
        <f t="shared" si="8"/>
        <v>10589370388.719429</v>
      </c>
      <c r="AY15" s="152" t="s">
        <v>268</v>
      </c>
      <c r="AZ15" s="152" t="s">
        <v>268</v>
      </c>
      <c r="BA15" s="144"/>
      <c r="BB15" s="136">
        <f t="shared" si="9"/>
        <v>11363593697.983473</v>
      </c>
      <c r="BC15" s="136">
        <f t="shared" si="10"/>
        <v>11549903421.851824</v>
      </c>
      <c r="BD15" s="136">
        <f t="shared" si="11"/>
        <v>11597432052.465988</v>
      </c>
    </row>
    <row r="16" spans="1:56" s="129" customFormat="1" ht="48">
      <c r="A16" s="135" t="s">
        <v>4</v>
      </c>
      <c r="B16" s="94" t="s">
        <v>173</v>
      </c>
      <c r="C16" s="146">
        <v>8147</v>
      </c>
      <c r="D16" s="146">
        <v>6910.25</v>
      </c>
      <c r="E16" s="146">
        <v>5412</v>
      </c>
      <c r="F16" s="146">
        <v>449.75</v>
      </c>
      <c r="G16" s="146">
        <v>401</v>
      </c>
      <c r="H16" s="146">
        <v>334</v>
      </c>
      <c r="I16" s="146">
        <v>48</v>
      </c>
      <c r="J16" s="146">
        <v>44.5</v>
      </c>
      <c r="K16" s="146">
        <v>41</v>
      </c>
      <c r="L16" s="146">
        <v>12944.25</v>
      </c>
      <c r="M16" s="146">
        <v>11415.25</v>
      </c>
      <c r="N16" s="146">
        <v>9250</v>
      </c>
      <c r="O16" s="146">
        <v>33.5</v>
      </c>
      <c r="P16" s="146">
        <v>27.25</v>
      </c>
      <c r="Q16" s="146">
        <v>24</v>
      </c>
      <c r="R16" s="146">
        <v>792.5</v>
      </c>
      <c r="S16" s="146">
        <v>350</v>
      </c>
      <c r="T16" s="146">
        <v>258</v>
      </c>
      <c r="U16" s="146">
        <v>7042.5</v>
      </c>
      <c r="V16" s="146">
        <v>6181</v>
      </c>
      <c r="W16" s="146">
        <v>5150</v>
      </c>
      <c r="X16" s="147">
        <v>29457.5</v>
      </c>
      <c r="Y16" s="147">
        <v>25329.25</v>
      </c>
      <c r="Z16" s="147">
        <v>20469</v>
      </c>
      <c r="AA16" s="146">
        <v>109.25</v>
      </c>
      <c r="AB16" s="146">
        <v>100.5</v>
      </c>
      <c r="AC16" s="146">
        <v>74</v>
      </c>
      <c r="AD16" s="146">
        <v>714.25</v>
      </c>
      <c r="AE16" s="146">
        <v>707.75</v>
      </c>
      <c r="AF16" s="146">
        <v>665</v>
      </c>
      <c r="AG16" s="147">
        <v>30281</v>
      </c>
      <c r="AH16" s="147">
        <v>26137.5</v>
      </c>
      <c r="AI16" s="147">
        <v>21208</v>
      </c>
      <c r="AJ16" s="96">
        <v>36755</v>
      </c>
      <c r="AK16" s="112">
        <f t="shared" si="1"/>
        <v>30.972364893643672</v>
      </c>
      <c r="AL16" s="136">
        <f t="shared" si="4"/>
        <v>22244076013.200001</v>
      </c>
      <c r="AM16" s="152" t="s">
        <v>268</v>
      </c>
      <c r="AN16" s="152" t="s">
        <v>268</v>
      </c>
      <c r="AO16" s="142"/>
      <c r="AP16" s="112">
        <f t="shared" si="2"/>
        <v>0.86316502097024539</v>
      </c>
      <c r="AQ16" s="142"/>
      <c r="AR16" s="136">
        <f t="shared" si="5"/>
        <v>19143382312.5</v>
      </c>
      <c r="AS16" s="152" t="s">
        <v>268</v>
      </c>
      <c r="AT16" s="152" t="s">
        <v>268</v>
      </c>
      <c r="AU16" s="112">
        <f t="shared" si="6"/>
        <v>1.2768385070214339</v>
      </c>
      <c r="AV16" s="112">
        <f t="shared" si="7"/>
        <v>1.2340810810810812</v>
      </c>
      <c r="AW16" s="112">
        <f t="shared" si="12"/>
        <v>1.3565891472868217</v>
      </c>
      <c r="AX16" s="136">
        <f t="shared" si="8"/>
        <v>18652675114.586571</v>
      </c>
      <c r="AY16" s="152" t="s">
        <v>268</v>
      </c>
      <c r="AZ16" s="152" t="s">
        <v>268</v>
      </c>
      <c r="BA16" s="144"/>
      <c r="BB16" s="136">
        <f t="shared" si="9"/>
        <v>20133210360.439568</v>
      </c>
      <c r="BC16" s="136">
        <f t="shared" si="10"/>
        <v>20518698134.711437</v>
      </c>
      <c r="BD16" s="136">
        <f t="shared" si="11"/>
        <v>20610195638.788868</v>
      </c>
    </row>
    <row r="17" spans="1:56" s="129" customFormat="1" ht="48">
      <c r="A17" s="135" t="s">
        <v>84</v>
      </c>
      <c r="B17" s="94" t="s">
        <v>173</v>
      </c>
      <c r="C17" s="146">
        <v>533.25</v>
      </c>
      <c r="D17" s="146">
        <v>419.25</v>
      </c>
      <c r="E17" s="146">
        <v>222</v>
      </c>
      <c r="F17" s="146">
        <v>5.25</v>
      </c>
      <c r="G17" s="146">
        <v>5.25</v>
      </c>
      <c r="H17" s="146">
        <v>3</v>
      </c>
      <c r="I17" s="146">
        <v>0</v>
      </c>
      <c r="J17" s="146">
        <v>0</v>
      </c>
      <c r="K17" s="146">
        <v>0</v>
      </c>
      <c r="L17" s="146">
        <v>1057.75</v>
      </c>
      <c r="M17" s="146">
        <v>912.5</v>
      </c>
      <c r="N17" s="146">
        <v>621</v>
      </c>
      <c r="O17" s="146">
        <v>1</v>
      </c>
      <c r="P17" s="146">
        <v>1</v>
      </c>
      <c r="Q17" s="146">
        <v>0</v>
      </c>
      <c r="R17" s="146">
        <v>53.25</v>
      </c>
      <c r="S17" s="146">
        <v>49.5</v>
      </c>
      <c r="T17" s="146">
        <v>35</v>
      </c>
      <c r="U17" s="146">
        <v>639.75</v>
      </c>
      <c r="V17" s="146">
        <v>573.25</v>
      </c>
      <c r="W17" s="146">
        <v>477</v>
      </c>
      <c r="X17" s="147">
        <v>2290.25</v>
      </c>
      <c r="Y17" s="147">
        <v>1960.75</v>
      </c>
      <c r="Z17" s="147">
        <v>1358</v>
      </c>
      <c r="AA17" s="146">
        <v>0</v>
      </c>
      <c r="AB17" s="146">
        <v>0</v>
      </c>
      <c r="AC17" s="146">
        <v>0</v>
      </c>
      <c r="AD17" s="146">
        <v>41.5</v>
      </c>
      <c r="AE17" s="146">
        <v>39.5</v>
      </c>
      <c r="AF17" s="146">
        <v>41</v>
      </c>
      <c r="AG17" s="147">
        <v>2331.75</v>
      </c>
      <c r="AH17" s="147">
        <v>2000.25</v>
      </c>
      <c r="AI17" s="147">
        <v>1399</v>
      </c>
      <c r="AJ17" s="96">
        <v>46548</v>
      </c>
      <c r="AK17" s="112">
        <f t="shared" si="1"/>
        <v>40.171688857743518</v>
      </c>
      <c r="AL17" s="136">
        <f t="shared" si="4"/>
        <v>2071402571.0880001</v>
      </c>
      <c r="AM17" s="152" t="s">
        <v>268</v>
      </c>
      <c r="AN17" s="152" t="s">
        <v>268</v>
      </c>
      <c r="AO17" s="142"/>
      <c r="AP17" s="112">
        <f t="shared" si="2"/>
        <v>0.85783210035381152</v>
      </c>
      <c r="AQ17" s="142"/>
      <c r="AR17" s="136">
        <f t="shared" si="5"/>
        <v>1749894045.552</v>
      </c>
      <c r="AS17" s="152" t="s">
        <v>268</v>
      </c>
      <c r="AT17" s="152" t="s">
        <v>268</v>
      </c>
      <c r="AU17" s="112">
        <f t="shared" si="6"/>
        <v>1.8885135135135136</v>
      </c>
      <c r="AV17" s="112">
        <f t="shared" si="7"/>
        <v>1.4694041867954912</v>
      </c>
      <c r="AW17" s="112">
        <f t="shared" si="12"/>
        <v>1.4142857142857144</v>
      </c>
      <c r="AX17" s="136">
        <f t="shared" si="8"/>
        <v>1695282089.7719011</v>
      </c>
      <c r="AY17" s="152" t="s">
        <v>268</v>
      </c>
      <c r="AZ17" s="152" t="s">
        <v>268</v>
      </c>
      <c r="BA17" s="144"/>
      <c r="BB17" s="136">
        <f t="shared" si="9"/>
        <v>1821569075.9057047</v>
      </c>
      <c r="BC17" s="136">
        <f t="shared" si="10"/>
        <v>1851621124.2893317</v>
      </c>
      <c r="BD17" s="136">
        <f t="shared" si="11"/>
        <v>1859366684.8324966</v>
      </c>
    </row>
    <row r="18" spans="1:56" s="129" customFormat="1" ht="48">
      <c r="A18" s="135" t="s">
        <v>78</v>
      </c>
      <c r="B18" s="94" t="s">
        <v>173</v>
      </c>
      <c r="C18" s="146">
        <v>2995.5</v>
      </c>
      <c r="D18" s="146">
        <v>2385</v>
      </c>
      <c r="E18" s="146">
        <v>1989</v>
      </c>
      <c r="F18" s="146">
        <v>62</v>
      </c>
      <c r="G18" s="146">
        <v>58</v>
      </c>
      <c r="H18" s="146">
        <v>47</v>
      </c>
      <c r="I18" s="146">
        <v>9</v>
      </c>
      <c r="J18" s="146">
        <v>4.5</v>
      </c>
      <c r="K18" s="146">
        <v>5</v>
      </c>
      <c r="L18" s="146">
        <v>5146</v>
      </c>
      <c r="M18" s="146">
        <v>4256.25</v>
      </c>
      <c r="N18" s="146">
        <v>3865</v>
      </c>
      <c r="O18" s="146">
        <v>18.5</v>
      </c>
      <c r="P18" s="146">
        <v>12.25</v>
      </c>
      <c r="Q18" s="146">
        <v>10</v>
      </c>
      <c r="R18" s="146">
        <v>82.25</v>
      </c>
      <c r="S18" s="146">
        <v>43.25</v>
      </c>
      <c r="T18" s="146">
        <v>32</v>
      </c>
      <c r="U18" s="146">
        <v>3255</v>
      </c>
      <c r="V18" s="146">
        <v>3025.75</v>
      </c>
      <c r="W18" s="146">
        <v>3132</v>
      </c>
      <c r="X18" s="147">
        <v>11568.25</v>
      </c>
      <c r="Y18" s="147">
        <v>9785</v>
      </c>
      <c r="Z18" s="147">
        <v>9080</v>
      </c>
      <c r="AA18" s="146">
        <v>6</v>
      </c>
      <c r="AB18" s="146">
        <v>5</v>
      </c>
      <c r="AC18" s="146">
        <v>4</v>
      </c>
      <c r="AD18" s="146">
        <v>313</v>
      </c>
      <c r="AE18" s="146">
        <v>292.5</v>
      </c>
      <c r="AF18" s="146">
        <v>321</v>
      </c>
      <c r="AG18" s="147">
        <v>11887.25</v>
      </c>
      <c r="AH18" s="147">
        <v>10082.5</v>
      </c>
      <c r="AI18" s="147">
        <v>9405</v>
      </c>
      <c r="AJ18" s="96">
        <v>47448</v>
      </c>
      <c r="AK18" s="112">
        <f t="shared" si="1"/>
        <v>42.87738689906827</v>
      </c>
      <c r="AL18" s="136">
        <f t="shared" si="4"/>
        <v>11004897619.872</v>
      </c>
      <c r="AM18" s="152" t="s">
        <v>268</v>
      </c>
      <c r="AN18" s="152" t="s">
        <v>268</v>
      </c>
      <c r="AO18" s="142"/>
      <c r="AP18" s="112">
        <f t="shared" si="2"/>
        <v>0.8481776693516162</v>
      </c>
      <c r="AQ18" s="142"/>
      <c r="AR18" s="136">
        <f t="shared" si="5"/>
        <v>9221169582.7199993</v>
      </c>
      <c r="AS18" s="152" t="s">
        <v>268</v>
      </c>
      <c r="AT18" s="152" t="s">
        <v>268</v>
      </c>
      <c r="AU18" s="112">
        <f t="shared" si="6"/>
        <v>1.1990950226244343</v>
      </c>
      <c r="AV18" s="112">
        <f t="shared" si="7"/>
        <v>1.101228978007762</v>
      </c>
      <c r="AW18" s="112">
        <f t="shared" si="12"/>
        <v>1.3515625</v>
      </c>
      <c r="AX18" s="136">
        <f t="shared" si="8"/>
        <v>9342773846.1588497</v>
      </c>
      <c r="AY18" s="152" t="s">
        <v>268</v>
      </c>
      <c r="AZ18" s="152" t="s">
        <v>268</v>
      </c>
      <c r="BA18" s="144"/>
      <c r="BB18" s="136">
        <f t="shared" si="9"/>
        <v>10013043987.469212</v>
      </c>
      <c r="BC18" s="136">
        <f t="shared" si="10"/>
        <v>10181282294.839149</v>
      </c>
      <c r="BD18" s="136">
        <f t="shared" si="11"/>
        <v>10222574195.348574</v>
      </c>
    </row>
    <row r="19" spans="1:56" s="129" customFormat="1" ht="48">
      <c r="A19" s="135" t="s">
        <v>5</v>
      </c>
      <c r="B19" s="94" t="s">
        <v>173</v>
      </c>
      <c r="C19" s="146">
        <v>3341.75</v>
      </c>
      <c r="D19" s="146">
        <v>2254.25</v>
      </c>
      <c r="E19" s="146">
        <v>1874</v>
      </c>
      <c r="F19" s="146">
        <v>67</v>
      </c>
      <c r="G19" s="146">
        <v>49.75</v>
      </c>
      <c r="H19" s="146">
        <v>39</v>
      </c>
      <c r="I19" s="146">
        <v>1</v>
      </c>
      <c r="J19" s="146">
        <v>1</v>
      </c>
      <c r="K19" s="146">
        <v>1</v>
      </c>
      <c r="L19" s="146">
        <v>5927.5</v>
      </c>
      <c r="M19" s="146">
        <v>3948.5</v>
      </c>
      <c r="N19" s="146">
        <v>3349</v>
      </c>
      <c r="O19" s="146">
        <v>5.5</v>
      </c>
      <c r="P19" s="146">
        <v>5</v>
      </c>
      <c r="Q19" s="146">
        <v>4</v>
      </c>
      <c r="R19" s="146">
        <v>227.75</v>
      </c>
      <c r="S19" s="146">
        <v>74.5</v>
      </c>
      <c r="T19" s="146">
        <v>24</v>
      </c>
      <c r="U19" s="146">
        <v>3450.25</v>
      </c>
      <c r="V19" s="146">
        <v>2668</v>
      </c>
      <c r="W19" s="146">
        <v>2273</v>
      </c>
      <c r="X19" s="147">
        <v>13020.75</v>
      </c>
      <c r="Y19" s="147">
        <v>9001</v>
      </c>
      <c r="Z19" s="147">
        <v>7564</v>
      </c>
      <c r="AA19" s="146">
        <v>6.5</v>
      </c>
      <c r="AB19" s="146">
        <v>6.5</v>
      </c>
      <c r="AC19" s="146">
        <v>6</v>
      </c>
      <c r="AD19" s="146">
        <v>160.75</v>
      </c>
      <c r="AE19" s="146">
        <v>156.25</v>
      </c>
      <c r="AF19" s="146">
        <v>205</v>
      </c>
      <c r="AG19" s="147">
        <v>13188</v>
      </c>
      <c r="AH19" s="147">
        <v>9163.75</v>
      </c>
      <c r="AI19" s="147">
        <v>7775</v>
      </c>
      <c r="AJ19" s="96">
        <v>28110</v>
      </c>
      <c r="AK19" s="112">
        <f t="shared" si="1"/>
        <v>41.073009275295384</v>
      </c>
      <c r="AL19" s="136">
        <f t="shared" si="4"/>
        <v>7236421728.1199999</v>
      </c>
      <c r="AM19" s="152" t="s">
        <v>268</v>
      </c>
      <c r="AN19" s="152" t="s">
        <v>268</v>
      </c>
      <c r="AO19" s="142"/>
      <c r="AP19" s="112">
        <f t="shared" si="2"/>
        <v>0.6948551713679102</v>
      </c>
      <c r="AQ19" s="142"/>
      <c r="AR19" s="136">
        <f t="shared" si="5"/>
        <v>5001114078.3600006</v>
      </c>
      <c r="AS19" s="152" t="s">
        <v>268</v>
      </c>
      <c r="AT19" s="152" t="s">
        <v>268</v>
      </c>
      <c r="AU19" s="112">
        <f t="shared" si="6"/>
        <v>1.2029082177161152</v>
      </c>
      <c r="AV19" s="112">
        <f t="shared" si="7"/>
        <v>1.1790086593012841</v>
      </c>
      <c r="AW19" s="112">
        <f t="shared" si="12"/>
        <v>3.1041666666666665</v>
      </c>
      <c r="AX19" s="136">
        <f t="shared" si="8"/>
        <v>4864411381.3876143</v>
      </c>
      <c r="AY19" s="152" t="s">
        <v>268</v>
      </c>
      <c r="AZ19" s="152" t="s">
        <v>268</v>
      </c>
      <c r="BA19" s="144"/>
      <c r="BB19" s="136">
        <f t="shared" si="9"/>
        <v>5231607394.8259697</v>
      </c>
      <c r="BC19" s="136">
        <f t="shared" si="10"/>
        <v>5324682126.1469231</v>
      </c>
      <c r="BD19" s="136">
        <f t="shared" si="11"/>
        <v>5347322129.7561159</v>
      </c>
    </row>
    <row r="20" spans="1:56" s="129" customFormat="1" ht="48">
      <c r="A20" s="135" t="s">
        <v>70</v>
      </c>
      <c r="B20" s="94" t="s">
        <v>173</v>
      </c>
      <c r="C20" s="146">
        <v>7834.75</v>
      </c>
      <c r="D20" s="146">
        <v>5735.5</v>
      </c>
      <c r="E20" s="146">
        <v>4673</v>
      </c>
      <c r="F20" s="146">
        <v>242</v>
      </c>
      <c r="G20" s="146">
        <v>184.5</v>
      </c>
      <c r="H20" s="146">
        <v>142</v>
      </c>
      <c r="I20" s="146">
        <v>74</v>
      </c>
      <c r="J20" s="146">
        <v>62.75</v>
      </c>
      <c r="K20" s="146">
        <v>51</v>
      </c>
      <c r="L20" s="146">
        <v>14187.5</v>
      </c>
      <c r="M20" s="146">
        <v>10827.25</v>
      </c>
      <c r="N20" s="146">
        <v>9129</v>
      </c>
      <c r="O20" s="146">
        <v>18.5</v>
      </c>
      <c r="P20" s="146">
        <v>15.5</v>
      </c>
      <c r="Q20" s="146">
        <v>13</v>
      </c>
      <c r="R20" s="146">
        <v>55.25</v>
      </c>
      <c r="S20" s="146">
        <v>39.25</v>
      </c>
      <c r="T20" s="146">
        <v>24</v>
      </c>
      <c r="U20" s="146">
        <v>8600.75</v>
      </c>
      <c r="V20" s="146">
        <v>7868</v>
      </c>
      <c r="W20" s="146">
        <v>8038</v>
      </c>
      <c r="X20" s="147">
        <v>31012.75</v>
      </c>
      <c r="Y20" s="147">
        <v>24732.75</v>
      </c>
      <c r="Z20" s="147">
        <v>22070</v>
      </c>
      <c r="AA20" s="146">
        <v>40.5</v>
      </c>
      <c r="AB20" s="146">
        <v>35.5</v>
      </c>
      <c r="AC20" s="146">
        <v>26</v>
      </c>
      <c r="AD20" s="146">
        <v>288</v>
      </c>
      <c r="AE20" s="146">
        <v>270.25</v>
      </c>
      <c r="AF20" s="146">
        <v>291</v>
      </c>
      <c r="AG20" s="147">
        <v>31341.25</v>
      </c>
      <c r="AH20" s="147">
        <v>25038.5</v>
      </c>
      <c r="AI20" s="147">
        <v>22387</v>
      </c>
      <c r="AJ20" s="96">
        <v>51893</v>
      </c>
      <c r="AK20" s="112">
        <f t="shared" si="1"/>
        <v>45.822777438047815</v>
      </c>
      <c r="AL20" s="136">
        <f t="shared" si="4"/>
        <v>31805836188.84</v>
      </c>
      <c r="AM20" s="152" t="s">
        <v>268</v>
      </c>
      <c r="AN20" s="152" t="s">
        <v>268</v>
      </c>
      <c r="AO20" s="142"/>
      <c r="AP20" s="112">
        <f t="shared" si="2"/>
        <v>0.79889921429426081</v>
      </c>
      <c r="AQ20" s="142"/>
      <c r="AR20" s="136">
        <f t="shared" si="5"/>
        <v>24986679391.836002</v>
      </c>
      <c r="AS20" s="152" t="s">
        <v>268</v>
      </c>
      <c r="AT20" s="152" t="s">
        <v>268</v>
      </c>
      <c r="AU20" s="112">
        <f t="shared" si="6"/>
        <v>1.227369997860047</v>
      </c>
      <c r="AV20" s="112">
        <f t="shared" si="7"/>
        <v>1.186028042501917</v>
      </c>
      <c r="AW20" s="112">
        <f t="shared" si="12"/>
        <v>1.6354166666666667</v>
      </c>
      <c r="AX20" s="136">
        <f t="shared" si="8"/>
        <v>25161178509.905293</v>
      </c>
      <c r="AY20" s="152" t="s">
        <v>268</v>
      </c>
      <c r="AZ20" s="152" t="s">
        <v>268</v>
      </c>
      <c r="BA20" s="144"/>
      <c r="BB20" s="136">
        <f t="shared" si="9"/>
        <v>26946023878.684261</v>
      </c>
      <c r="BC20" s="136">
        <f t="shared" si="10"/>
        <v>27395370779.846909</v>
      </c>
      <c r="BD20" s="136">
        <f t="shared" si="11"/>
        <v>27505354078.731304</v>
      </c>
    </row>
    <row r="21" spans="1:56" s="129" customFormat="1" ht="30.75" customHeight="1">
      <c r="A21" s="135" t="s">
        <v>40</v>
      </c>
      <c r="B21" s="94" t="s">
        <v>173</v>
      </c>
      <c r="C21" s="146">
        <v>2511.5</v>
      </c>
      <c r="D21" s="146">
        <v>2324</v>
      </c>
      <c r="E21" s="146">
        <v>1982</v>
      </c>
      <c r="F21" s="146">
        <v>100</v>
      </c>
      <c r="G21" s="146">
        <v>89.75</v>
      </c>
      <c r="H21" s="146">
        <v>78</v>
      </c>
      <c r="I21" s="146">
        <v>17.25</v>
      </c>
      <c r="J21" s="146">
        <v>16</v>
      </c>
      <c r="K21" s="146">
        <v>17</v>
      </c>
      <c r="L21" s="146">
        <v>4021.25</v>
      </c>
      <c r="M21" s="146">
        <v>3834.5</v>
      </c>
      <c r="N21" s="146">
        <v>3638</v>
      </c>
      <c r="O21" s="146">
        <v>28</v>
      </c>
      <c r="P21" s="146">
        <v>25</v>
      </c>
      <c r="Q21" s="146">
        <v>27</v>
      </c>
      <c r="R21" s="146">
        <v>86.75</v>
      </c>
      <c r="S21" s="146">
        <v>67.25</v>
      </c>
      <c r="T21" s="146">
        <v>53</v>
      </c>
      <c r="U21" s="146">
        <v>1993.5</v>
      </c>
      <c r="V21" s="146">
        <v>1916.75</v>
      </c>
      <c r="W21" s="146">
        <v>1634</v>
      </c>
      <c r="X21" s="147">
        <v>8758.25</v>
      </c>
      <c r="Y21" s="147">
        <v>8273.25</v>
      </c>
      <c r="Z21" s="147">
        <v>7429</v>
      </c>
      <c r="AA21" s="146">
        <v>5</v>
      </c>
      <c r="AB21" s="146">
        <v>5</v>
      </c>
      <c r="AC21" s="146">
        <v>4</v>
      </c>
      <c r="AD21" s="146">
        <v>18.75</v>
      </c>
      <c r="AE21" s="146">
        <v>17.75</v>
      </c>
      <c r="AF21" s="146">
        <v>18</v>
      </c>
      <c r="AG21" s="147">
        <v>8782</v>
      </c>
      <c r="AH21" s="147">
        <v>8296</v>
      </c>
      <c r="AI21" s="147">
        <v>7451</v>
      </c>
      <c r="AJ21" s="96">
        <v>25883</v>
      </c>
      <c r="AK21" s="112">
        <f t="shared" si="1"/>
        <v>30.046635576282476</v>
      </c>
      <c r="AL21" s="136">
        <f t="shared" si="4"/>
        <v>4581026682.8039999</v>
      </c>
      <c r="AM21" s="152" t="s">
        <v>268</v>
      </c>
      <c r="AN21" s="152" t="s">
        <v>268</v>
      </c>
      <c r="AO21" s="142"/>
      <c r="AP21" s="112">
        <f t="shared" si="2"/>
        <v>0.94465953085857435</v>
      </c>
      <c r="AQ21" s="142"/>
      <c r="AR21" s="136">
        <f t="shared" si="5"/>
        <v>4306143010.8839998</v>
      </c>
      <c r="AS21" s="152" t="s">
        <v>268</v>
      </c>
      <c r="AT21" s="152" t="s">
        <v>268</v>
      </c>
      <c r="AU21" s="112">
        <f t="shared" si="6"/>
        <v>1.17255297679112</v>
      </c>
      <c r="AV21" s="112">
        <f t="shared" si="7"/>
        <v>1.0540131940626718</v>
      </c>
      <c r="AW21" s="112">
        <f t="shared" si="12"/>
        <v>1.2688679245283019</v>
      </c>
      <c r="AX21" s="136">
        <f t="shared" si="8"/>
        <v>4198836484.5293069</v>
      </c>
      <c r="AY21" s="152" t="s">
        <v>268</v>
      </c>
      <c r="AZ21" s="152" t="s">
        <v>268</v>
      </c>
      <c r="BA21" s="144"/>
      <c r="BB21" s="136">
        <f t="shared" si="9"/>
        <v>4534103403.9792747</v>
      </c>
      <c r="BC21" s="136">
        <f t="shared" si="10"/>
        <v>4622065281.8252211</v>
      </c>
      <c r="BD21" s="136">
        <f t="shared" si="11"/>
        <v>4642798811.3772488</v>
      </c>
    </row>
    <row r="22" spans="1:56" s="129" customFormat="1" ht="48">
      <c r="A22" s="135" t="s">
        <v>24</v>
      </c>
      <c r="B22" s="94" t="s">
        <v>173</v>
      </c>
      <c r="C22" s="146">
        <v>2258.25</v>
      </c>
      <c r="D22" s="146">
        <v>2091.5</v>
      </c>
      <c r="E22" s="146">
        <v>1790</v>
      </c>
      <c r="F22" s="146">
        <v>79</v>
      </c>
      <c r="G22" s="146">
        <v>68</v>
      </c>
      <c r="H22" s="146">
        <v>70</v>
      </c>
      <c r="I22" s="146">
        <v>14.75</v>
      </c>
      <c r="J22" s="146">
        <v>13.25</v>
      </c>
      <c r="K22" s="146">
        <v>16</v>
      </c>
      <c r="L22" s="146">
        <v>3245.25</v>
      </c>
      <c r="M22" s="146">
        <v>2963.75</v>
      </c>
      <c r="N22" s="146">
        <v>2604</v>
      </c>
      <c r="O22" s="146">
        <v>37.5</v>
      </c>
      <c r="P22" s="146">
        <v>33.25</v>
      </c>
      <c r="Q22" s="146">
        <v>34</v>
      </c>
      <c r="R22" s="146">
        <v>64.75</v>
      </c>
      <c r="S22" s="146">
        <v>44</v>
      </c>
      <c r="T22" s="146">
        <v>45</v>
      </c>
      <c r="U22" s="146">
        <v>2661.5</v>
      </c>
      <c r="V22" s="146">
        <v>2278.25</v>
      </c>
      <c r="W22" s="146">
        <v>2237</v>
      </c>
      <c r="X22" s="147">
        <v>8361</v>
      </c>
      <c r="Y22" s="147">
        <v>7492</v>
      </c>
      <c r="Z22" s="147">
        <v>6796</v>
      </c>
      <c r="AA22" s="146">
        <v>14.5</v>
      </c>
      <c r="AB22" s="146">
        <v>14.5</v>
      </c>
      <c r="AC22" s="146">
        <v>13</v>
      </c>
      <c r="AD22" s="146">
        <v>38.5</v>
      </c>
      <c r="AE22" s="146">
        <v>38.5</v>
      </c>
      <c r="AF22" s="146">
        <v>40</v>
      </c>
      <c r="AG22" s="147">
        <v>8414</v>
      </c>
      <c r="AH22" s="147">
        <v>7545</v>
      </c>
      <c r="AI22" s="147">
        <v>6849</v>
      </c>
      <c r="AJ22" s="96">
        <v>37823</v>
      </c>
      <c r="AK22" s="112">
        <f t="shared" si="1"/>
        <v>43.257226942611666</v>
      </c>
      <c r="AL22" s="136">
        <f t="shared" si="4"/>
        <v>6321769201.6560001</v>
      </c>
      <c r="AM22" s="152" t="s">
        <v>268</v>
      </c>
      <c r="AN22" s="152" t="s">
        <v>268</v>
      </c>
      <c r="AO22" s="142"/>
      <c r="AP22" s="112">
        <f t="shared" si="2"/>
        <v>0.89671975279296412</v>
      </c>
      <c r="AQ22" s="142"/>
      <c r="AR22" s="136">
        <f t="shared" si="5"/>
        <v>5707067233.6920004</v>
      </c>
      <c r="AS22" s="152" t="s">
        <v>268</v>
      </c>
      <c r="AT22" s="152" t="s">
        <v>268</v>
      </c>
      <c r="AU22" s="112">
        <f t="shared" si="6"/>
        <v>1.1684357541899442</v>
      </c>
      <c r="AV22" s="112">
        <f t="shared" si="7"/>
        <v>1.138152841781874</v>
      </c>
      <c r="AW22" s="112">
        <f t="shared" si="12"/>
        <v>0.97777777777777775</v>
      </c>
      <c r="AX22" s="136">
        <f t="shared" si="8"/>
        <v>5713560872.9314375</v>
      </c>
      <c r="AY22" s="152" t="s">
        <v>268</v>
      </c>
      <c r="AZ22" s="152" t="s">
        <v>268</v>
      </c>
      <c r="BA22" s="144"/>
      <c r="BB22" s="136">
        <f t="shared" si="9"/>
        <v>6129708062.145462</v>
      </c>
      <c r="BC22" s="136">
        <f t="shared" si="10"/>
        <v>6242799746.9434795</v>
      </c>
      <c r="BD22" s="136">
        <f t="shared" si="11"/>
        <v>6268616607.8560658</v>
      </c>
    </row>
    <row r="23" spans="1:56" s="129" customFormat="1" ht="48">
      <c r="A23" s="135" t="s">
        <v>6</v>
      </c>
      <c r="B23" s="94" t="s">
        <v>173</v>
      </c>
      <c r="C23" s="146">
        <v>2538</v>
      </c>
      <c r="D23" s="146">
        <v>1946.75</v>
      </c>
      <c r="E23" s="146">
        <v>1556</v>
      </c>
      <c r="F23" s="146">
        <v>49.25</v>
      </c>
      <c r="G23" s="146">
        <v>33.5</v>
      </c>
      <c r="H23" s="146">
        <v>31</v>
      </c>
      <c r="I23" s="146">
        <v>12.5</v>
      </c>
      <c r="J23" s="146">
        <v>12.5</v>
      </c>
      <c r="K23" s="146">
        <v>11</v>
      </c>
      <c r="L23" s="146">
        <v>4518.25</v>
      </c>
      <c r="M23" s="146">
        <v>3642.25</v>
      </c>
      <c r="N23" s="146">
        <v>2860</v>
      </c>
      <c r="O23" s="146">
        <v>14</v>
      </c>
      <c r="P23" s="146">
        <v>12.5</v>
      </c>
      <c r="Q23" s="146">
        <v>12</v>
      </c>
      <c r="R23" s="146">
        <v>123</v>
      </c>
      <c r="S23" s="146">
        <v>70.25</v>
      </c>
      <c r="T23" s="146">
        <v>38</v>
      </c>
      <c r="U23" s="146">
        <v>2328.25</v>
      </c>
      <c r="V23" s="146">
        <v>1934.5</v>
      </c>
      <c r="W23" s="146">
        <v>1635</v>
      </c>
      <c r="X23" s="147">
        <v>9583.25</v>
      </c>
      <c r="Y23" s="147">
        <v>7652.25</v>
      </c>
      <c r="Z23" s="147">
        <v>6143</v>
      </c>
      <c r="AA23" s="146">
        <v>7</v>
      </c>
      <c r="AB23" s="146">
        <v>7</v>
      </c>
      <c r="AC23" s="146">
        <v>7</v>
      </c>
      <c r="AD23" s="146">
        <v>371.75</v>
      </c>
      <c r="AE23" s="146">
        <v>345.75</v>
      </c>
      <c r="AF23" s="146">
        <v>331</v>
      </c>
      <c r="AG23" s="147">
        <v>9962</v>
      </c>
      <c r="AH23" s="147">
        <v>8005</v>
      </c>
      <c r="AI23" s="147">
        <v>6481</v>
      </c>
      <c r="AJ23" s="96">
        <v>42781</v>
      </c>
      <c r="AK23" s="112">
        <f t="shared" si="1"/>
        <v>31.867226752326829</v>
      </c>
      <c r="AL23" s="136">
        <f t="shared" si="4"/>
        <v>8336558067.9000006</v>
      </c>
      <c r="AM23" s="152" t="s">
        <v>268</v>
      </c>
      <c r="AN23" s="152" t="s">
        <v>268</v>
      </c>
      <c r="AO23" s="142"/>
      <c r="AP23" s="112">
        <f t="shared" si="2"/>
        <v>0.80355350331258779</v>
      </c>
      <c r="AQ23" s="142"/>
      <c r="AR23" s="136">
        <f t="shared" si="5"/>
        <v>6635916803.9639997</v>
      </c>
      <c r="AS23" s="152" t="s">
        <v>268</v>
      </c>
      <c r="AT23" s="152" t="s">
        <v>268</v>
      </c>
      <c r="AU23" s="112">
        <f t="shared" si="6"/>
        <v>1.2511246786632391</v>
      </c>
      <c r="AV23" s="112">
        <f t="shared" si="7"/>
        <v>1.2735139860139859</v>
      </c>
      <c r="AW23" s="112">
        <f t="shared" si="12"/>
        <v>1.8486842105263157</v>
      </c>
      <c r="AX23" s="136">
        <f t="shared" si="8"/>
        <v>6500393149.8247786</v>
      </c>
      <c r="AY23" s="152" t="s">
        <v>268</v>
      </c>
      <c r="AZ23" s="152" t="s">
        <v>268</v>
      </c>
      <c r="BA23" s="144"/>
      <c r="BB23" s="136">
        <f t="shared" si="9"/>
        <v>7014748374.9935198</v>
      </c>
      <c r="BC23" s="136">
        <f t="shared" si="10"/>
        <v>7141256607.4013567</v>
      </c>
      <c r="BD23" s="136">
        <f t="shared" si="11"/>
        <v>7172889260.7925425</v>
      </c>
    </row>
    <row r="24" spans="1:56" s="129" customFormat="1" ht="48">
      <c r="A24" s="135" t="s">
        <v>77</v>
      </c>
      <c r="B24" s="94" t="s">
        <v>173</v>
      </c>
      <c r="C24" s="146">
        <v>1306.25</v>
      </c>
      <c r="D24" s="146">
        <v>832.25</v>
      </c>
      <c r="E24" s="146">
        <v>713</v>
      </c>
      <c r="F24" s="146">
        <v>55</v>
      </c>
      <c r="G24" s="146">
        <v>41.25</v>
      </c>
      <c r="H24" s="146">
        <v>41</v>
      </c>
      <c r="I24" s="146">
        <v>11</v>
      </c>
      <c r="J24" s="146">
        <v>10</v>
      </c>
      <c r="K24" s="146">
        <v>10</v>
      </c>
      <c r="L24" s="146">
        <v>1962.5</v>
      </c>
      <c r="M24" s="146">
        <v>1285</v>
      </c>
      <c r="N24" s="146">
        <v>1227</v>
      </c>
      <c r="O24" s="146">
        <v>15.5</v>
      </c>
      <c r="P24" s="146">
        <v>10</v>
      </c>
      <c r="Q24" s="146">
        <v>12</v>
      </c>
      <c r="R24" s="146">
        <v>72.75</v>
      </c>
      <c r="S24" s="146">
        <v>56.25</v>
      </c>
      <c r="T24" s="146">
        <v>42</v>
      </c>
      <c r="U24" s="146">
        <v>1282</v>
      </c>
      <c r="V24" s="146">
        <v>1046.5</v>
      </c>
      <c r="W24" s="146">
        <v>911</v>
      </c>
      <c r="X24" s="147">
        <v>4705</v>
      </c>
      <c r="Y24" s="147">
        <v>3281.25</v>
      </c>
      <c r="Z24" s="147">
        <v>2956</v>
      </c>
      <c r="AA24" s="146">
        <v>1</v>
      </c>
      <c r="AB24" s="146">
        <v>1</v>
      </c>
      <c r="AC24" s="146">
        <v>1</v>
      </c>
      <c r="AD24" s="146">
        <v>238.5</v>
      </c>
      <c r="AE24" s="146">
        <v>218.5</v>
      </c>
      <c r="AF24" s="146">
        <v>218</v>
      </c>
      <c r="AG24" s="147">
        <v>4944.5</v>
      </c>
      <c r="AH24" s="147">
        <v>3500.75</v>
      </c>
      <c r="AI24" s="147">
        <v>3175</v>
      </c>
      <c r="AJ24" s="96">
        <v>85066</v>
      </c>
      <c r="AK24" s="112">
        <f t="shared" si="1"/>
        <v>42.640317816033416</v>
      </c>
      <c r="AL24" s="136">
        <f t="shared" si="4"/>
        <v>8332248386.1360006</v>
      </c>
      <c r="AM24" s="152" t="s">
        <v>268</v>
      </c>
      <c r="AN24" s="152" t="s">
        <v>268</v>
      </c>
      <c r="AO24" s="142"/>
      <c r="AP24" s="112">
        <f t="shared" si="2"/>
        <v>0.70800889877641826</v>
      </c>
      <c r="AQ24" s="142"/>
      <c r="AR24" s="136">
        <f t="shared" si="5"/>
        <v>5783545128.4560003</v>
      </c>
      <c r="AS24" s="152" t="s">
        <v>268</v>
      </c>
      <c r="AT24" s="152" t="s">
        <v>268</v>
      </c>
      <c r="AU24" s="112">
        <f t="shared" si="6"/>
        <v>1.1672510518934081</v>
      </c>
      <c r="AV24" s="112">
        <f t="shared" si="7"/>
        <v>1.0472697636511819</v>
      </c>
      <c r="AW24" s="112">
        <f t="shared" si="12"/>
        <v>1.3392857142857142</v>
      </c>
      <c r="AX24" s="136">
        <f t="shared" si="8"/>
        <v>5643437212.9404144</v>
      </c>
      <c r="AY24" s="152" t="s">
        <v>268</v>
      </c>
      <c r="AZ24" s="152" t="s">
        <v>268</v>
      </c>
      <c r="BA24" s="144"/>
      <c r="BB24" s="136">
        <f t="shared" si="9"/>
        <v>6060471595.3135395</v>
      </c>
      <c r="BC24" s="136">
        <f t="shared" si="10"/>
        <v>6167888621.9505939</v>
      </c>
      <c r="BD24" s="136">
        <f t="shared" si="11"/>
        <v>6193637138.4234705</v>
      </c>
    </row>
    <row r="25" spans="1:56" s="129" customFormat="1" ht="31.5" customHeight="1">
      <c r="A25" s="135" t="s">
        <v>41</v>
      </c>
      <c r="B25" s="94" t="s">
        <v>173</v>
      </c>
      <c r="C25" s="146">
        <v>1506.5</v>
      </c>
      <c r="D25" s="146">
        <v>1267.75</v>
      </c>
      <c r="E25" s="146">
        <v>1041</v>
      </c>
      <c r="F25" s="146">
        <v>44.5</v>
      </c>
      <c r="G25" s="146">
        <v>36.5</v>
      </c>
      <c r="H25" s="146">
        <v>33</v>
      </c>
      <c r="I25" s="146">
        <v>11</v>
      </c>
      <c r="J25" s="146">
        <v>8.5</v>
      </c>
      <c r="K25" s="146">
        <v>7</v>
      </c>
      <c r="L25" s="146">
        <v>2679</v>
      </c>
      <c r="M25" s="146">
        <v>2385</v>
      </c>
      <c r="N25" s="146">
        <v>2149</v>
      </c>
      <c r="O25" s="146">
        <v>5</v>
      </c>
      <c r="P25" s="146">
        <v>4</v>
      </c>
      <c r="Q25" s="146">
        <v>4</v>
      </c>
      <c r="R25" s="146">
        <v>251.5</v>
      </c>
      <c r="S25" s="146">
        <v>192.5</v>
      </c>
      <c r="T25" s="146">
        <v>118</v>
      </c>
      <c r="U25" s="146">
        <v>1247</v>
      </c>
      <c r="V25" s="146">
        <v>1092.5</v>
      </c>
      <c r="W25" s="146">
        <v>819</v>
      </c>
      <c r="X25" s="147">
        <v>5744.5</v>
      </c>
      <c r="Y25" s="147">
        <v>4986.75</v>
      </c>
      <c r="Z25" s="147">
        <v>4171</v>
      </c>
      <c r="AA25" s="146">
        <v>1</v>
      </c>
      <c r="AB25" s="146">
        <v>1</v>
      </c>
      <c r="AC25" s="146">
        <v>1</v>
      </c>
      <c r="AD25" s="146">
        <v>26.25</v>
      </c>
      <c r="AE25" s="146">
        <v>25.25</v>
      </c>
      <c r="AF25" s="146">
        <v>24</v>
      </c>
      <c r="AG25" s="147">
        <v>5771.75</v>
      </c>
      <c r="AH25" s="147">
        <v>5013</v>
      </c>
      <c r="AI25" s="147">
        <v>4196</v>
      </c>
      <c r="AJ25" s="96">
        <v>27349</v>
      </c>
      <c r="AK25" s="112">
        <f t="shared" si="1"/>
        <v>27.866343578625173</v>
      </c>
      <c r="AL25" s="136">
        <f t="shared" si="4"/>
        <v>3110072597.4359999</v>
      </c>
      <c r="AM25" s="152" t="s">
        <v>268</v>
      </c>
      <c r="AN25" s="152" t="s">
        <v>268</v>
      </c>
      <c r="AO25" s="142"/>
      <c r="AP25" s="112">
        <f t="shared" si="2"/>
        <v>0.86854073721141767</v>
      </c>
      <c r="AQ25" s="142"/>
      <c r="AR25" s="136">
        <f t="shared" si="5"/>
        <v>2682661550.2680001</v>
      </c>
      <c r="AS25" s="152" t="s">
        <v>268</v>
      </c>
      <c r="AT25" s="152" t="s">
        <v>268</v>
      </c>
      <c r="AU25" s="112">
        <f t="shared" si="6"/>
        <v>1.217819404418828</v>
      </c>
      <c r="AV25" s="112">
        <f t="shared" si="7"/>
        <v>1.109818520241973</v>
      </c>
      <c r="AW25" s="112">
        <f t="shared" si="12"/>
        <v>1.6313559322033899</v>
      </c>
      <c r="AX25" s="136">
        <f t="shared" si="8"/>
        <v>2570799475.7658758</v>
      </c>
      <c r="AY25" s="152" t="s">
        <v>268</v>
      </c>
      <c r="AZ25" s="152" t="s">
        <v>268</v>
      </c>
      <c r="BA25" s="144"/>
      <c r="BB25" s="136">
        <f t="shared" si="9"/>
        <v>2775582856.9465799</v>
      </c>
      <c r="BC25" s="136">
        <f t="shared" si="10"/>
        <v>2827359838.4512539</v>
      </c>
      <c r="BD25" s="136">
        <f t="shared" si="11"/>
        <v>2839983337.0046606</v>
      </c>
    </row>
    <row r="26" spans="1:56" s="129" customFormat="1" ht="48">
      <c r="A26" s="135" t="s">
        <v>71</v>
      </c>
      <c r="B26" s="94" t="s">
        <v>173</v>
      </c>
      <c r="C26" s="146">
        <v>7158.5</v>
      </c>
      <c r="D26" s="146">
        <v>5313.5</v>
      </c>
      <c r="E26" s="146">
        <v>4319</v>
      </c>
      <c r="F26" s="146">
        <v>172.25</v>
      </c>
      <c r="G26" s="146">
        <v>128.25</v>
      </c>
      <c r="H26" s="146">
        <v>114</v>
      </c>
      <c r="I26" s="146">
        <v>70.25</v>
      </c>
      <c r="J26" s="146">
        <v>60.25</v>
      </c>
      <c r="K26" s="146">
        <v>62</v>
      </c>
      <c r="L26" s="146">
        <v>12186</v>
      </c>
      <c r="M26" s="146">
        <v>9322.25</v>
      </c>
      <c r="N26" s="146">
        <v>8042</v>
      </c>
      <c r="O26" s="146">
        <v>34.25</v>
      </c>
      <c r="P26" s="146">
        <v>23.5</v>
      </c>
      <c r="Q26" s="146">
        <v>21</v>
      </c>
      <c r="R26" s="146">
        <v>265.5</v>
      </c>
      <c r="S26" s="146">
        <v>182.5</v>
      </c>
      <c r="T26" s="146">
        <v>157</v>
      </c>
      <c r="U26" s="146">
        <v>8735.25</v>
      </c>
      <c r="V26" s="146">
        <v>7227.5</v>
      </c>
      <c r="W26" s="146">
        <v>6798</v>
      </c>
      <c r="X26" s="147">
        <v>28622</v>
      </c>
      <c r="Y26" s="147">
        <v>22257.75</v>
      </c>
      <c r="Z26" s="147">
        <v>19513</v>
      </c>
      <c r="AA26" s="146">
        <v>18.25</v>
      </c>
      <c r="AB26" s="146">
        <v>16</v>
      </c>
      <c r="AC26" s="146">
        <v>13</v>
      </c>
      <c r="AD26" s="146">
        <v>888</v>
      </c>
      <c r="AE26" s="146">
        <v>887.5</v>
      </c>
      <c r="AF26" s="146">
        <v>858</v>
      </c>
      <c r="AG26" s="147">
        <v>29528.25</v>
      </c>
      <c r="AH26" s="147">
        <v>23161.25</v>
      </c>
      <c r="AI26" s="147">
        <v>20384</v>
      </c>
      <c r="AJ26" s="96">
        <v>47237</v>
      </c>
      <c r="AK26" s="112">
        <f t="shared" si="1"/>
        <v>45.359692476661174</v>
      </c>
      <c r="AL26" s="136">
        <f t="shared" si="4"/>
        <v>27058961547.48</v>
      </c>
      <c r="AM26" s="152" t="s">
        <v>268</v>
      </c>
      <c r="AN26" s="152" t="s">
        <v>268</v>
      </c>
      <c r="AO26" s="142"/>
      <c r="AP26" s="112">
        <f t="shared" si="2"/>
        <v>0.78437597893542621</v>
      </c>
      <c r="AQ26" s="142"/>
      <c r="AR26" s="136">
        <f t="shared" si="5"/>
        <v>21003605736.804001</v>
      </c>
      <c r="AS26" s="152" t="s">
        <v>268</v>
      </c>
      <c r="AT26" s="152" t="s">
        <v>268</v>
      </c>
      <c r="AU26" s="112">
        <f t="shared" si="6"/>
        <v>1.2302616346376476</v>
      </c>
      <c r="AV26" s="112">
        <f t="shared" si="7"/>
        <v>1.1591954737627457</v>
      </c>
      <c r="AW26" s="112">
        <f t="shared" si="12"/>
        <v>1.1624203821656052</v>
      </c>
      <c r="AX26" s="136">
        <f t="shared" si="8"/>
        <v>20809142795.159641</v>
      </c>
      <c r="AY26" s="152" t="s">
        <v>268</v>
      </c>
      <c r="AZ26" s="152" t="s">
        <v>268</v>
      </c>
      <c r="BA26" s="144"/>
      <c r="BB26" s="136">
        <f t="shared" si="9"/>
        <v>22310371982.781567</v>
      </c>
      <c r="BC26" s="136">
        <f t="shared" si="10"/>
        <v>22688245473.561161</v>
      </c>
      <c r="BD26" s="136">
        <f t="shared" si="11"/>
        <v>22780750680.957466</v>
      </c>
    </row>
    <row r="27" spans="1:56" s="129" customFormat="1" ht="48">
      <c r="A27" s="135" t="s">
        <v>52</v>
      </c>
      <c r="B27" s="94" t="s">
        <v>173</v>
      </c>
      <c r="C27" s="146">
        <v>3533</v>
      </c>
      <c r="D27" s="146">
        <v>3072.25</v>
      </c>
      <c r="E27" s="146">
        <v>2663</v>
      </c>
      <c r="F27" s="146">
        <v>79.25</v>
      </c>
      <c r="G27" s="146">
        <v>49.5</v>
      </c>
      <c r="H27" s="146">
        <v>51</v>
      </c>
      <c r="I27" s="146">
        <v>1</v>
      </c>
      <c r="J27" s="146">
        <v>1</v>
      </c>
      <c r="K27" s="146">
        <v>1</v>
      </c>
      <c r="L27" s="146">
        <v>6122.5</v>
      </c>
      <c r="M27" s="146">
        <v>5192.25</v>
      </c>
      <c r="N27" s="146">
        <v>4678</v>
      </c>
      <c r="O27" s="146">
        <v>7.75</v>
      </c>
      <c r="P27" s="146">
        <v>3.5</v>
      </c>
      <c r="Q27" s="146">
        <v>3</v>
      </c>
      <c r="R27" s="146">
        <v>89.25</v>
      </c>
      <c r="S27" s="146">
        <v>41.75</v>
      </c>
      <c r="T27" s="146">
        <v>25</v>
      </c>
      <c r="U27" s="146">
        <v>4699.5</v>
      </c>
      <c r="V27" s="146">
        <v>3910.25</v>
      </c>
      <c r="W27" s="146">
        <v>3772</v>
      </c>
      <c r="X27" s="147">
        <v>14532.25</v>
      </c>
      <c r="Y27" s="147">
        <v>12270.5</v>
      </c>
      <c r="Z27" s="147">
        <v>11193</v>
      </c>
      <c r="AA27" s="146">
        <v>4.75</v>
      </c>
      <c r="AB27" s="146">
        <v>3.75</v>
      </c>
      <c r="AC27" s="146">
        <v>4</v>
      </c>
      <c r="AD27" s="146">
        <v>50.75</v>
      </c>
      <c r="AE27" s="146">
        <v>49.25</v>
      </c>
      <c r="AF27" s="146">
        <v>69</v>
      </c>
      <c r="AG27" s="147">
        <v>14587.75</v>
      </c>
      <c r="AH27" s="147">
        <v>12323.5</v>
      </c>
      <c r="AI27" s="147">
        <v>11266</v>
      </c>
      <c r="AJ27" s="96">
        <v>33662</v>
      </c>
      <c r="AK27" s="112">
        <f t="shared" si="1"/>
        <v>46.477282857397554</v>
      </c>
      <c r="AL27" s="136">
        <f t="shared" si="4"/>
        <v>9501501693.5760002</v>
      </c>
      <c r="AM27" s="152" t="s">
        <v>268</v>
      </c>
      <c r="AN27" s="152" t="s">
        <v>268</v>
      </c>
      <c r="AO27" s="142"/>
      <c r="AP27" s="112">
        <f t="shared" si="2"/>
        <v>0.84478415108567118</v>
      </c>
      <c r="AQ27" s="142"/>
      <c r="AR27" s="136">
        <f t="shared" si="5"/>
        <v>8063287761.6000004</v>
      </c>
      <c r="AS27" s="152" t="s">
        <v>268</v>
      </c>
      <c r="AT27" s="152" t="s">
        <v>268</v>
      </c>
      <c r="AU27" s="112">
        <f t="shared" si="6"/>
        <v>1.1536800600826136</v>
      </c>
      <c r="AV27" s="112">
        <f t="shared" si="7"/>
        <v>1.1099294570329201</v>
      </c>
      <c r="AW27" s="112">
        <f t="shared" si="12"/>
        <v>1.67</v>
      </c>
      <c r="AX27" s="136">
        <f t="shared" si="8"/>
        <v>8016122531.9399462</v>
      </c>
      <c r="AY27" s="152" t="s">
        <v>268</v>
      </c>
      <c r="AZ27" s="152" t="s">
        <v>268</v>
      </c>
      <c r="BA27" s="144"/>
      <c r="BB27" s="136">
        <f t="shared" si="9"/>
        <v>8591279540.3132725</v>
      </c>
      <c r="BC27" s="136">
        <f t="shared" si="10"/>
        <v>8740064445.8557243</v>
      </c>
      <c r="BD27" s="136">
        <f t="shared" si="11"/>
        <v>8775589103.3204384</v>
      </c>
    </row>
    <row r="28" spans="1:56" s="129" customFormat="1" ht="48">
      <c r="A28" s="135" t="s">
        <v>7</v>
      </c>
      <c r="B28" s="94" t="s">
        <v>173</v>
      </c>
      <c r="C28" s="146">
        <v>1917.75</v>
      </c>
      <c r="D28" s="146">
        <v>1306.25</v>
      </c>
      <c r="E28" s="146">
        <v>868</v>
      </c>
      <c r="F28" s="146">
        <v>73.75</v>
      </c>
      <c r="G28" s="146">
        <v>57.75</v>
      </c>
      <c r="H28" s="146">
        <v>42</v>
      </c>
      <c r="I28" s="146">
        <v>6</v>
      </c>
      <c r="J28" s="146">
        <v>3.5</v>
      </c>
      <c r="K28" s="146">
        <v>2</v>
      </c>
      <c r="L28" s="146">
        <v>3940.5</v>
      </c>
      <c r="M28" s="146">
        <v>3039.75</v>
      </c>
      <c r="N28" s="146">
        <v>2385</v>
      </c>
      <c r="O28" s="146">
        <v>8.25</v>
      </c>
      <c r="P28" s="146">
        <v>5.25</v>
      </c>
      <c r="Q28" s="146">
        <v>6</v>
      </c>
      <c r="R28" s="146">
        <v>67.25</v>
      </c>
      <c r="S28" s="146">
        <v>48.25</v>
      </c>
      <c r="T28" s="146">
        <v>38</v>
      </c>
      <c r="U28" s="146">
        <v>1647.5</v>
      </c>
      <c r="V28" s="146">
        <v>1447.25</v>
      </c>
      <c r="W28" s="146">
        <v>1229</v>
      </c>
      <c r="X28" s="147">
        <v>7661</v>
      </c>
      <c r="Y28" s="147">
        <v>5908</v>
      </c>
      <c r="Z28" s="147">
        <v>4570</v>
      </c>
      <c r="AA28" s="146">
        <v>1.25</v>
      </c>
      <c r="AB28" s="146">
        <v>1.25</v>
      </c>
      <c r="AC28" s="146">
        <v>1</v>
      </c>
      <c r="AD28" s="146">
        <v>69</v>
      </c>
      <c r="AE28" s="146">
        <v>55.75</v>
      </c>
      <c r="AF28" s="146">
        <v>57</v>
      </c>
      <c r="AG28" s="147">
        <v>7731.25</v>
      </c>
      <c r="AH28" s="147">
        <v>5965</v>
      </c>
      <c r="AI28" s="147">
        <v>4628</v>
      </c>
      <c r="AJ28" s="96">
        <v>32808</v>
      </c>
      <c r="AK28" s="112">
        <f t="shared" si="1"/>
        <v>32.034751812295944</v>
      </c>
      <c r="AL28" s="136">
        <f t="shared" si="4"/>
        <v>4949215407.3600006</v>
      </c>
      <c r="AM28" s="152" t="s">
        <v>268</v>
      </c>
      <c r="AN28" s="152" t="s">
        <v>268</v>
      </c>
      <c r="AO28" s="142"/>
      <c r="AP28" s="112">
        <f t="shared" si="2"/>
        <v>0.77154405820533545</v>
      </c>
      <c r="AQ28" s="142"/>
      <c r="AR28" s="136">
        <f t="shared" si="5"/>
        <v>3730350307.6800003</v>
      </c>
      <c r="AS28" s="152" t="s">
        <v>268</v>
      </c>
      <c r="AT28" s="152" t="s">
        <v>268</v>
      </c>
      <c r="AU28" s="112">
        <f t="shared" si="6"/>
        <v>1.5048963133640554</v>
      </c>
      <c r="AV28" s="112">
        <f t="shared" si="7"/>
        <v>1.2745283018867926</v>
      </c>
      <c r="AW28" s="112">
        <f t="shared" si="12"/>
        <v>1.2697368421052631</v>
      </c>
      <c r="AX28" s="136">
        <f t="shared" si="8"/>
        <v>3634461650.4633808</v>
      </c>
      <c r="AY28" s="152" t="s">
        <v>268</v>
      </c>
      <c r="AZ28" s="152" t="s">
        <v>268</v>
      </c>
      <c r="BA28" s="144"/>
      <c r="BB28" s="136">
        <f t="shared" si="9"/>
        <v>3920994302.5026598</v>
      </c>
      <c r="BC28" s="136">
        <f t="shared" si="10"/>
        <v>3989333604.2598319</v>
      </c>
      <c r="BD28" s="136">
        <f t="shared" si="11"/>
        <v>4006910729.0450306</v>
      </c>
    </row>
    <row r="29" spans="1:56" s="129" customFormat="1" ht="48">
      <c r="A29" s="135" t="s">
        <v>33</v>
      </c>
      <c r="B29" s="94" t="s">
        <v>173</v>
      </c>
      <c r="C29" s="146">
        <v>15033.25</v>
      </c>
      <c r="D29" s="146">
        <v>10945.5</v>
      </c>
      <c r="E29" s="146">
        <v>9994</v>
      </c>
      <c r="F29" s="146">
        <v>572.75</v>
      </c>
      <c r="G29" s="146">
        <v>458.25</v>
      </c>
      <c r="H29" s="146">
        <v>405</v>
      </c>
      <c r="I29" s="146">
        <v>117</v>
      </c>
      <c r="J29" s="146">
        <v>93.25</v>
      </c>
      <c r="K29" s="146">
        <v>92</v>
      </c>
      <c r="L29" s="146">
        <v>21788.75</v>
      </c>
      <c r="M29" s="146">
        <v>16757.25</v>
      </c>
      <c r="N29" s="146">
        <v>15110</v>
      </c>
      <c r="O29" s="146">
        <v>61.25</v>
      </c>
      <c r="P29" s="146">
        <v>41.25</v>
      </c>
      <c r="Q29" s="146">
        <v>43</v>
      </c>
      <c r="R29" s="146">
        <v>2386.75</v>
      </c>
      <c r="S29" s="146">
        <v>1667</v>
      </c>
      <c r="T29" s="146">
        <v>1568</v>
      </c>
      <c r="U29" s="146">
        <v>11618.25</v>
      </c>
      <c r="V29" s="146">
        <v>9192</v>
      </c>
      <c r="W29" s="146">
        <v>8722</v>
      </c>
      <c r="X29" s="147">
        <v>51578</v>
      </c>
      <c r="Y29" s="147">
        <v>39154.5</v>
      </c>
      <c r="Z29" s="147">
        <v>35934</v>
      </c>
      <c r="AA29" s="146">
        <v>30.75</v>
      </c>
      <c r="AB29" s="146">
        <v>25</v>
      </c>
      <c r="AC29" s="146">
        <v>20</v>
      </c>
      <c r="AD29" s="146">
        <v>2397.75</v>
      </c>
      <c r="AE29" s="146">
        <v>2192.5</v>
      </c>
      <c r="AF29" s="146">
        <v>2321</v>
      </c>
      <c r="AG29" s="147">
        <v>54006.5</v>
      </c>
      <c r="AH29" s="147">
        <v>41372</v>
      </c>
      <c r="AI29" s="147">
        <v>38275</v>
      </c>
      <c r="AJ29" s="96">
        <v>38280</v>
      </c>
      <c r="AK29" s="112">
        <f t="shared" si="1"/>
        <v>28.56432566811684</v>
      </c>
      <c r="AL29" s="136">
        <f t="shared" si="4"/>
        <v>41402228424.480003</v>
      </c>
      <c r="AM29" s="152" t="s">
        <v>268</v>
      </c>
      <c r="AN29" s="152" t="s">
        <v>268</v>
      </c>
      <c r="AO29" s="142"/>
      <c r="AP29" s="112">
        <f t="shared" si="2"/>
        <v>0.7660559377112014</v>
      </c>
      <c r="AQ29" s="142"/>
      <c r="AR29" s="136">
        <f t="shared" si="5"/>
        <v>31392225089.280003</v>
      </c>
      <c r="AS29" s="152" t="s">
        <v>268</v>
      </c>
      <c r="AT29" s="152" t="s">
        <v>268</v>
      </c>
      <c r="AU29" s="112">
        <f t="shared" si="6"/>
        <v>1.0952071242745647</v>
      </c>
      <c r="AV29" s="112">
        <f t="shared" si="7"/>
        <v>1.1090172071475843</v>
      </c>
      <c r="AW29" s="112">
        <f t="shared" si="12"/>
        <v>1.0631377551020409</v>
      </c>
      <c r="AX29" s="136">
        <f t="shared" si="8"/>
        <v>31331339131.124187</v>
      </c>
      <c r="AY29" s="152" t="s">
        <v>268</v>
      </c>
      <c r="AZ29" s="152" t="s">
        <v>268</v>
      </c>
      <c r="BA29" s="144"/>
      <c r="BB29" s="136">
        <f t="shared" si="9"/>
        <v>33733462185.596333</v>
      </c>
      <c r="BC29" s="136">
        <f t="shared" si="10"/>
        <v>34354598913.196938</v>
      </c>
      <c r="BD29" s="136">
        <f t="shared" si="11"/>
        <v>34502961012.615448</v>
      </c>
    </row>
    <row r="30" spans="1:56" s="129" customFormat="1" ht="48">
      <c r="A30" s="135" t="s">
        <v>69</v>
      </c>
      <c r="B30" s="94" t="s">
        <v>173</v>
      </c>
      <c r="C30" s="146">
        <v>8377.25</v>
      </c>
      <c r="D30" s="146">
        <v>6763</v>
      </c>
      <c r="E30" s="146">
        <v>5719</v>
      </c>
      <c r="F30" s="146">
        <v>317.5</v>
      </c>
      <c r="G30" s="146">
        <v>261.25</v>
      </c>
      <c r="H30" s="146">
        <v>240</v>
      </c>
      <c r="I30" s="146">
        <v>26</v>
      </c>
      <c r="J30" s="146">
        <v>24</v>
      </c>
      <c r="K30" s="146">
        <v>22</v>
      </c>
      <c r="L30" s="146">
        <v>15880</v>
      </c>
      <c r="M30" s="146">
        <v>12870.25</v>
      </c>
      <c r="N30" s="146">
        <v>11277</v>
      </c>
      <c r="O30" s="146">
        <v>25.5</v>
      </c>
      <c r="P30" s="146">
        <v>19.25</v>
      </c>
      <c r="Q30" s="146">
        <v>19</v>
      </c>
      <c r="R30" s="146">
        <v>125.25</v>
      </c>
      <c r="S30" s="146">
        <v>115</v>
      </c>
      <c r="T30" s="146">
        <v>104</v>
      </c>
      <c r="U30" s="146">
        <v>10852.5</v>
      </c>
      <c r="V30" s="146">
        <v>10177</v>
      </c>
      <c r="W30" s="146">
        <v>9995</v>
      </c>
      <c r="X30" s="147">
        <v>35604</v>
      </c>
      <c r="Y30" s="147">
        <v>30229.75</v>
      </c>
      <c r="Z30" s="147">
        <v>27376</v>
      </c>
      <c r="AA30" s="146">
        <v>20</v>
      </c>
      <c r="AB30" s="146">
        <v>19.25</v>
      </c>
      <c r="AC30" s="146">
        <v>17</v>
      </c>
      <c r="AD30" s="146">
        <v>285</v>
      </c>
      <c r="AE30" s="146">
        <v>277.25</v>
      </c>
      <c r="AF30" s="146">
        <v>291</v>
      </c>
      <c r="AG30" s="147">
        <v>35909</v>
      </c>
      <c r="AH30" s="147">
        <v>30526.25</v>
      </c>
      <c r="AI30" s="147">
        <v>27684</v>
      </c>
      <c r="AJ30" s="96">
        <v>59120</v>
      </c>
      <c r="AK30" s="112">
        <f t="shared" si="1"/>
        <v>50.011671191812965</v>
      </c>
      <c r="AL30" s="136">
        <f t="shared" si="4"/>
        <v>40925803682.880005</v>
      </c>
      <c r="AM30" s="152" t="s">
        <v>268</v>
      </c>
      <c r="AN30" s="152" t="s">
        <v>268</v>
      </c>
      <c r="AO30" s="142"/>
      <c r="AP30" s="112">
        <f t="shared" si="2"/>
        <v>0.85010025341836304</v>
      </c>
      <c r="AQ30" s="142"/>
      <c r="AR30" s="136">
        <f t="shared" si="5"/>
        <v>34458298920</v>
      </c>
      <c r="AS30" s="152" t="s">
        <v>268</v>
      </c>
      <c r="AT30" s="152" t="s">
        <v>268</v>
      </c>
      <c r="AU30" s="112">
        <f t="shared" si="6"/>
        <v>1.1825493967476832</v>
      </c>
      <c r="AV30" s="112">
        <f t="shared" si="7"/>
        <v>1.1412831426797907</v>
      </c>
      <c r="AW30" s="112">
        <f t="shared" si="12"/>
        <v>1.1057692307692308</v>
      </c>
      <c r="AX30" s="136">
        <f t="shared" si="8"/>
        <v>34390617745.374382</v>
      </c>
      <c r="AY30" s="152" t="s">
        <v>268</v>
      </c>
      <c r="AZ30" s="152" t="s">
        <v>268</v>
      </c>
      <c r="BA30" s="144"/>
      <c r="BB30" s="136">
        <f t="shared" si="9"/>
        <v>36793421596.903923</v>
      </c>
      <c r="BC30" s="136">
        <f t="shared" si="10"/>
        <v>37398248564.472244</v>
      </c>
      <c r="BD30" s="136">
        <f t="shared" si="11"/>
        <v>37546308870.533684</v>
      </c>
    </row>
    <row r="31" spans="1:56" s="129" customFormat="1" ht="48">
      <c r="A31" s="135" t="s">
        <v>59</v>
      </c>
      <c r="B31" s="94" t="s">
        <v>173</v>
      </c>
      <c r="C31" s="146">
        <v>2050.25</v>
      </c>
      <c r="D31" s="146">
        <v>1413.75</v>
      </c>
      <c r="E31" s="146">
        <v>1037</v>
      </c>
      <c r="F31" s="146">
        <v>102.5</v>
      </c>
      <c r="G31" s="146">
        <v>83</v>
      </c>
      <c r="H31" s="146">
        <v>65</v>
      </c>
      <c r="I31" s="146">
        <v>19.75</v>
      </c>
      <c r="J31" s="146">
        <v>15.75</v>
      </c>
      <c r="K31" s="146">
        <v>16</v>
      </c>
      <c r="L31" s="146">
        <v>5098.5</v>
      </c>
      <c r="M31" s="146">
        <v>4017.25</v>
      </c>
      <c r="N31" s="146">
        <v>3569</v>
      </c>
      <c r="O31" s="146">
        <v>5</v>
      </c>
      <c r="P31" s="146">
        <v>4</v>
      </c>
      <c r="Q31" s="146">
        <v>4</v>
      </c>
      <c r="R31" s="146">
        <v>328</v>
      </c>
      <c r="S31" s="146">
        <v>128.75</v>
      </c>
      <c r="T31" s="146">
        <v>100</v>
      </c>
      <c r="U31" s="146">
        <v>4152.5</v>
      </c>
      <c r="V31" s="146">
        <v>3515.5</v>
      </c>
      <c r="W31" s="146">
        <v>3426</v>
      </c>
      <c r="X31" s="147">
        <v>11756.5</v>
      </c>
      <c r="Y31" s="147">
        <v>9178</v>
      </c>
      <c r="Z31" s="147">
        <v>8217</v>
      </c>
      <c r="AA31" s="146">
        <v>8.25</v>
      </c>
      <c r="AB31" s="146">
        <v>4.5</v>
      </c>
      <c r="AC31" s="146">
        <v>4</v>
      </c>
      <c r="AD31" s="146">
        <v>280.5</v>
      </c>
      <c r="AE31" s="146">
        <v>253.75</v>
      </c>
      <c r="AF31" s="146">
        <v>245</v>
      </c>
      <c r="AG31" s="147">
        <v>12045.25</v>
      </c>
      <c r="AH31" s="147">
        <v>9436.25</v>
      </c>
      <c r="AI31" s="147">
        <v>8466</v>
      </c>
      <c r="AJ31" s="96">
        <v>35022</v>
      </c>
      <c r="AK31" s="112">
        <f t="shared" si="1"/>
        <v>59.375923658320318</v>
      </c>
      <c r="AL31" s="136">
        <f t="shared" si="4"/>
        <v>7724448957.8880005</v>
      </c>
      <c r="AM31" s="152" t="s">
        <v>268</v>
      </c>
      <c r="AN31" s="152" t="s">
        <v>268</v>
      </c>
      <c r="AO31" s="142"/>
      <c r="AP31" s="112">
        <f t="shared" si="2"/>
        <v>0.78340009547331935</v>
      </c>
      <c r="AQ31" s="142"/>
      <c r="AR31" s="136">
        <f t="shared" si="5"/>
        <v>5947407602.1360006</v>
      </c>
      <c r="AS31" s="152" t="s">
        <v>268</v>
      </c>
      <c r="AT31" s="152" t="s">
        <v>268</v>
      </c>
      <c r="AU31" s="112">
        <f t="shared" si="6"/>
        <v>1.363307618129219</v>
      </c>
      <c r="AV31" s="112">
        <f t="shared" si="7"/>
        <v>1.1255954048753152</v>
      </c>
      <c r="AW31" s="112">
        <f t="shared" si="12"/>
        <v>1.2875000000000001</v>
      </c>
      <c r="AX31" s="136">
        <f t="shared" si="8"/>
        <v>5924757445.1761456</v>
      </c>
      <c r="AY31" s="152" t="s">
        <v>268</v>
      </c>
      <c r="AZ31" s="152" t="s">
        <v>268</v>
      </c>
      <c r="BA31" s="144"/>
      <c r="BB31" s="136">
        <f t="shared" si="9"/>
        <v>6309759021.9455919</v>
      </c>
      <c r="BC31" s="136">
        <f t="shared" si="10"/>
        <v>6396207864.8444462</v>
      </c>
      <c r="BD31" s="136">
        <f t="shared" si="11"/>
        <v>6419713369.2774811</v>
      </c>
    </row>
    <row r="32" spans="1:56" s="129" customFormat="1" ht="48">
      <c r="A32" s="135" t="s">
        <v>8</v>
      </c>
      <c r="B32" s="94" t="s">
        <v>173</v>
      </c>
      <c r="C32" s="146">
        <v>3180.5</v>
      </c>
      <c r="D32" s="146">
        <v>2868</v>
      </c>
      <c r="E32" s="146">
        <v>2191</v>
      </c>
      <c r="F32" s="146">
        <v>117.25</v>
      </c>
      <c r="G32" s="146">
        <v>99.75</v>
      </c>
      <c r="H32" s="146">
        <v>91</v>
      </c>
      <c r="I32" s="146">
        <v>19</v>
      </c>
      <c r="J32" s="146">
        <v>15.25</v>
      </c>
      <c r="K32" s="146">
        <v>15</v>
      </c>
      <c r="L32" s="146">
        <v>5039.5</v>
      </c>
      <c r="M32" s="146">
        <v>4412</v>
      </c>
      <c r="N32" s="146">
        <v>3770</v>
      </c>
      <c r="O32" s="146">
        <v>8</v>
      </c>
      <c r="P32" s="146">
        <v>6</v>
      </c>
      <c r="Q32" s="146">
        <v>6</v>
      </c>
      <c r="R32" s="146">
        <v>149.75</v>
      </c>
      <c r="S32" s="146">
        <v>123.25</v>
      </c>
      <c r="T32" s="146">
        <v>90</v>
      </c>
      <c r="U32" s="146">
        <v>3409.25</v>
      </c>
      <c r="V32" s="146">
        <v>2894</v>
      </c>
      <c r="W32" s="146">
        <v>2585</v>
      </c>
      <c r="X32" s="147">
        <v>11923.25</v>
      </c>
      <c r="Y32" s="147">
        <v>10418.25</v>
      </c>
      <c r="Z32" s="147">
        <v>8748</v>
      </c>
      <c r="AA32" s="146">
        <v>0</v>
      </c>
      <c r="AB32" s="146">
        <v>0</v>
      </c>
      <c r="AC32" s="146">
        <v>0</v>
      </c>
      <c r="AD32" s="146">
        <v>70.25</v>
      </c>
      <c r="AE32" s="146">
        <v>69.75</v>
      </c>
      <c r="AF32" s="146">
        <v>71</v>
      </c>
      <c r="AG32" s="147">
        <v>11993.5</v>
      </c>
      <c r="AH32" s="147">
        <v>10488</v>
      </c>
      <c r="AI32" s="147">
        <v>8819</v>
      </c>
      <c r="AJ32" s="96">
        <v>37702</v>
      </c>
      <c r="AK32" s="112">
        <f t="shared" si="1"/>
        <v>38.109033447458515</v>
      </c>
      <c r="AL32" s="136">
        <f t="shared" si="4"/>
        <v>8949328113.4320011</v>
      </c>
      <c r="AM32" s="152" t="s">
        <v>268</v>
      </c>
      <c r="AN32" s="152" t="s">
        <v>268</v>
      </c>
      <c r="AO32" s="142"/>
      <c r="AP32" s="112">
        <f t="shared" si="2"/>
        <v>0.87447367323967151</v>
      </c>
      <c r="AQ32" s="142"/>
      <c r="AR32" s="136">
        <f t="shared" si="5"/>
        <v>7874227985.5679998</v>
      </c>
      <c r="AS32" s="152" t="s">
        <v>268</v>
      </c>
      <c r="AT32" s="152" t="s">
        <v>268</v>
      </c>
      <c r="AU32" s="112">
        <f t="shared" si="6"/>
        <v>1.3089913281606573</v>
      </c>
      <c r="AV32" s="112">
        <f t="shared" si="7"/>
        <v>1.170291777188329</v>
      </c>
      <c r="AW32" s="112">
        <f t="shared" si="12"/>
        <v>1.3694444444444445</v>
      </c>
      <c r="AX32" s="136">
        <f t="shared" si="8"/>
        <v>7729771838.1210594</v>
      </c>
      <c r="AY32" s="152" t="s">
        <v>268</v>
      </c>
      <c r="AZ32" s="152" t="s">
        <v>268</v>
      </c>
      <c r="BA32" s="144"/>
      <c r="BB32" s="136">
        <f t="shared" si="9"/>
        <v>8315197478.5024204</v>
      </c>
      <c r="BC32" s="136">
        <f t="shared" si="10"/>
        <v>8471157864.8005686</v>
      </c>
      <c r="BD32" s="136">
        <f t="shared" si="11"/>
        <v>8507411020.567853</v>
      </c>
    </row>
    <row r="33" spans="1:56" s="129" customFormat="1" ht="48">
      <c r="A33" s="135" t="s">
        <v>25</v>
      </c>
      <c r="B33" s="94" t="s">
        <v>173</v>
      </c>
      <c r="C33" s="146">
        <v>4336.5</v>
      </c>
      <c r="D33" s="146">
        <v>3888.75</v>
      </c>
      <c r="E33" s="146">
        <v>3028</v>
      </c>
      <c r="F33" s="146">
        <v>103.5</v>
      </c>
      <c r="G33" s="146">
        <v>86.5</v>
      </c>
      <c r="H33" s="146">
        <v>67</v>
      </c>
      <c r="I33" s="146">
        <v>14.25</v>
      </c>
      <c r="J33" s="146">
        <v>13.25</v>
      </c>
      <c r="K33" s="146">
        <v>8</v>
      </c>
      <c r="L33" s="146">
        <v>6212.25</v>
      </c>
      <c r="M33" s="146">
        <v>5582</v>
      </c>
      <c r="N33" s="146">
        <v>4464</v>
      </c>
      <c r="O33" s="146">
        <v>20.5</v>
      </c>
      <c r="P33" s="146">
        <v>20</v>
      </c>
      <c r="Q33" s="146">
        <v>15</v>
      </c>
      <c r="R33" s="146">
        <v>141</v>
      </c>
      <c r="S33" s="146">
        <v>107.5</v>
      </c>
      <c r="T33" s="146">
        <v>96</v>
      </c>
      <c r="U33" s="146">
        <v>4513</v>
      </c>
      <c r="V33" s="146">
        <v>3987.5</v>
      </c>
      <c r="W33" s="146">
        <v>3144</v>
      </c>
      <c r="X33" s="147">
        <v>15341</v>
      </c>
      <c r="Y33" s="147">
        <v>13685.5</v>
      </c>
      <c r="Z33" s="147">
        <v>10822</v>
      </c>
      <c r="AA33" s="146">
        <v>11.25</v>
      </c>
      <c r="AB33" s="146">
        <v>11.25</v>
      </c>
      <c r="AC33" s="146">
        <v>12</v>
      </c>
      <c r="AD33" s="146">
        <v>1194</v>
      </c>
      <c r="AE33" s="146">
        <v>1194</v>
      </c>
      <c r="AF33" s="146">
        <v>1247</v>
      </c>
      <c r="AG33" s="147">
        <v>16546.25</v>
      </c>
      <c r="AH33" s="147">
        <v>14890.75</v>
      </c>
      <c r="AI33" s="147">
        <v>12081</v>
      </c>
      <c r="AJ33" s="96">
        <v>46662</v>
      </c>
      <c r="AK33" s="112">
        <f t="shared" si="1"/>
        <v>36.571664411987257</v>
      </c>
      <c r="AL33" s="136">
        <f t="shared" si="4"/>
        <v>15200901117.864</v>
      </c>
      <c r="AM33" s="152" t="s">
        <v>268</v>
      </c>
      <c r="AN33" s="152" t="s">
        <v>268</v>
      </c>
      <c r="AO33" s="142"/>
      <c r="AP33" s="112">
        <f t="shared" si="2"/>
        <v>0.89994711792702275</v>
      </c>
      <c r="AQ33" s="142"/>
      <c r="AR33" s="136">
        <f t="shared" si="5"/>
        <v>13666287794.544001</v>
      </c>
      <c r="AS33" s="152" t="s">
        <v>268</v>
      </c>
      <c r="AT33" s="152" t="s">
        <v>268</v>
      </c>
      <c r="AU33" s="112">
        <f t="shared" si="6"/>
        <v>1.2842635402906208</v>
      </c>
      <c r="AV33" s="112">
        <f t="shared" si="7"/>
        <v>1.2504480286738351</v>
      </c>
      <c r="AW33" s="112">
        <f t="shared" si="12"/>
        <v>1.1197916666666667</v>
      </c>
      <c r="AX33" s="136">
        <f t="shared" si="8"/>
        <v>13320499545.912949</v>
      </c>
      <c r="AY33" s="152" t="s">
        <v>268</v>
      </c>
      <c r="AZ33" s="152" t="s">
        <v>268</v>
      </c>
      <c r="BA33" s="144"/>
      <c r="BB33" s="136">
        <f t="shared" si="9"/>
        <v>14368666701.651171</v>
      </c>
      <c r="BC33" s="136">
        <f t="shared" si="10"/>
        <v>14635385929.384731</v>
      </c>
      <c r="BD33" s="136">
        <f t="shared" si="11"/>
        <v>14700033802.552694</v>
      </c>
    </row>
    <row r="34" spans="1:56" s="129" customFormat="1" ht="48">
      <c r="A34" s="135" t="s">
        <v>9</v>
      </c>
      <c r="B34" s="94" t="s">
        <v>173</v>
      </c>
      <c r="C34" s="146">
        <v>3821</v>
      </c>
      <c r="D34" s="146">
        <v>2610</v>
      </c>
      <c r="E34" s="146">
        <v>1995</v>
      </c>
      <c r="F34" s="146">
        <v>199.5</v>
      </c>
      <c r="G34" s="146">
        <v>158.75</v>
      </c>
      <c r="H34" s="146">
        <v>130</v>
      </c>
      <c r="I34" s="146">
        <v>3.75</v>
      </c>
      <c r="J34" s="146">
        <v>3</v>
      </c>
      <c r="K34" s="146">
        <v>2</v>
      </c>
      <c r="L34" s="146">
        <v>7074.5</v>
      </c>
      <c r="M34" s="146">
        <v>5612.25</v>
      </c>
      <c r="N34" s="146">
        <v>4924</v>
      </c>
      <c r="O34" s="146">
        <v>3.25</v>
      </c>
      <c r="P34" s="146">
        <v>3</v>
      </c>
      <c r="Q34" s="146">
        <v>2</v>
      </c>
      <c r="R34" s="146">
        <v>89.75</v>
      </c>
      <c r="S34" s="146">
        <v>76.5</v>
      </c>
      <c r="T34" s="146">
        <v>64</v>
      </c>
      <c r="U34" s="146">
        <v>5237</v>
      </c>
      <c r="V34" s="146">
        <v>4172.25</v>
      </c>
      <c r="W34" s="146">
        <v>3668</v>
      </c>
      <c r="X34" s="147">
        <v>16428.75</v>
      </c>
      <c r="Y34" s="147">
        <v>12635.75</v>
      </c>
      <c r="Z34" s="147">
        <v>10785</v>
      </c>
      <c r="AA34" s="146">
        <v>23.5</v>
      </c>
      <c r="AB34" s="146">
        <v>21.25</v>
      </c>
      <c r="AC34" s="146">
        <v>18</v>
      </c>
      <c r="AD34" s="146">
        <v>152.75</v>
      </c>
      <c r="AE34" s="146">
        <v>119</v>
      </c>
      <c r="AF34" s="146">
        <v>105</v>
      </c>
      <c r="AG34" s="147">
        <v>16605</v>
      </c>
      <c r="AH34" s="147">
        <v>12776</v>
      </c>
      <c r="AI34" s="147">
        <v>10908</v>
      </c>
      <c r="AJ34" s="96">
        <v>37439</v>
      </c>
      <c r="AK34" s="112">
        <f t="shared" si="1"/>
        <v>48.493389510387914</v>
      </c>
      <c r="AL34" s="136">
        <f t="shared" si="4"/>
        <v>11987976635.604</v>
      </c>
      <c r="AM34" s="152" t="s">
        <v>268</v>
      </c>
      <c r="AN34" s="152" t="s">
        <v>268</v>
      </c>
      <c r="AO34" s="142"/>
      <c r="AP34" s="112">
        <f t="shared" si="2"/>
        <v>0.76940680517916293</v>
      </c>
      <c r="AQ34" s="142"/>
      <c r="AR34" s="136">
        <f t="shared" si="5"/>
        <v>9037092311.6639996</v>
      </c>
      <c r="AS34" s="152" t="s">
        <v>268</v>
      </c>
      <c r="AT34" s="152" t="s">
        <v>268</v>
      </c>
      <c r="AU34" s="112">
        <f t="shared" si="6"/>
        <v>1.3082706766917294</v>
      </c>
      <c r="AV34" s="112">
        <f t="shared" si="7"/>
        <v>1.1397745735174656</v>
      </c>
      <c r="AW34" s="112">
        <f t="shared" si="12"/>
        <v>1.1953125</v>
      </c>
      <c r="AX34" s="136">
        <f t="shared" si="8"/>
        <v>8759743770.0561466</v>
      </c>
      <c r="AY34" s="152" t="s">
        <v>268</v>
      </c>
      <c r="AZ34" s="152" t="s">
        <v>268</v>
      </c>
      <c r="BA34" s="144"/>
      <c r="BB34" s="136">
        <f t="shared" si="9"/>
        <v>9390741916.7192326</v>
      </c>
      <c r="BC34" s="136">
        <f t="shared" si="10"/>
        <v>9545689201.3077183</v>
      </c>
      <c r="BD34" s="136">
        <f t="shared" si="11"/>
        <v>9584490139.4114857</v>
      </c>
    </row>
    <row r="35" spans="1:56" s="129" customFormat="1" ht="48">
      <c r="A35" s="135" t="s">
        <v>82</v>
      </c>
      <c r="B35" s="94" t="s">
        <v>173</v>
      </c>
      <c r="C35" s="146">
        <v>598.75</v>
      </c>
      <c r="D35" s="146">
        <v>441</v>
      </c>
      <c r="E35" s="146">
        <v>345</v>
      </c>
      <c r="F35" s="146">
        <v>29.75</v>
      </c>
      <c r="G35" s="146">
        <v>20.75</v>
      </c>
      <c r="H35" s="146">
        <v>17</v>
      </c>
      <c r="I35" s="146">
        <v>1.5</v>
      </c>
      <c r="J35" s="146">
        <v>1.5</v>
      </c>
      <c r="K35" s="146">
        <v>2</v>
      </c>
      <c r="L35" s="146">
        <v>935.5</v>
      </c>
      <c r="M35" s="146">
        <v>713.5</v>
      </c>
      <c r="N35" s="146">
        <v>632</v>
      </c>
      <c r="O35" s="146">
        <v>3</v>
      </c>
      <c r="P35" s="146">
        <v>1.5</v>
      </c>
      <c r="Q35" s="146">
        <v>2</v>
      </c>
      <c r="R35" s="146">
        <v>62.75</v>
      </c>
      <c r="S35" s="146">
        <v>55.75</v>
      </c>
      <c r="T35" s="146">
        <v>53</v>
      </c>
      <c r="U35" s="146">
        <v>443.25</v>
      </c>
      <c r="V35" s="146">
        <v>362.75</v>
      </c>
      <c r="W35" s="146">
        <v>297</v>
      </c>
      <c r="X35" s="147">
        <v>2074.5</v>
      </c>
      <c r="Y35" s="147">
        <v>1596.75</v>
      </c>
      <c r="Z35" s="147">
        <v>1348</v>
      </c>
      <c r="AA35" s="146">
        <v>3.5</v>
      </c>
      <c r="AB35" s="146">
        <v>3</v>
      </c>
      <c r="AC35" s="146">
        <v>3</v>
      </c>
      <c r="AD35" s="146">
        <v>147.5</v>
      </c>
      <c r="AE35" s="146">
        <v>135.25</v>
      </c>
      <c r="AF35" s="146">
        <v>131</v>
      </c>
      <c r="AG35" s="147">
        <v>2225.5</v>
      </c>
      <c r="AH35" s="147">
        <v>1735</v>
      </c>
      <c r="AI35" s="147">
        <v>1482</v>
      </c>
      <c r="AJ35" s="96">
        <v>102450</v>
      </c>
      <c r="AK35" s="112">
        <f t="shared" si="1"/>
        <v>26.434687556932047</v>
      </c>
      <c r="AL35" s="136">
        <f t="shared" si="4"/>
        <v>4541192143.1999998</v>
      </c>
      <c r="AM35" s="152" t="s">
        <v>268</v>
      </c>
      <c r="AN35" s="152" t="s">
        <v>268</v>
      </c>
      <c r="AO35" s="142"/>
      <c r="AP35" s="112">
        <f t="shared" si="2"/>
        <v>0.77960008986744556</v>
      </c>
      <c r="AQ35" s="142"/>
      <c r="AR35" s="136">
        <f t="shared" si="5"/>
        <v>3496432041</v>
      </c>
      <c r="AS35" s="152" t="s">
        <v>268</v>
      </c>
      <c r="AT35" s="152" t="s">
        <v>268</v>
      </c>
      <c r="AU35" s="112">
        <f t="shared" si="6"/>
        <v>1.2782608695652173</v>
      </c>
      <c r="AV35" s="112">
        <f t="shared" si="7"/>
        <v>1.1289556962025316</v>
      </c>
      <c r="AW35" s="112">
        <f t="shared" si="12"/>
        <v>1.0518867924528301</v>
      </c>
      <c r="AX35" s="136">
        <f t="shared" si="8"/>
        <v>3422404709.5756569</v>
      </c>
      <c r="AY35" s="152" t="s">
        <v>268</v>
      </c>
      <c r="AZ35" s="152" t="s">
        <v>268</v>
      </c>
      <c r="BA35" s="144"/>
      <c r="BB35" s="136">
        <f t="shared" si="9"/>
        <v>3696065839.9724774</v>
      </c>
      <c r="BC35" s="136">
        <f t="shared" si="10"/>
        <v>3765183470.3006377</v>
      </c>
      <c r="BD35" s="136">
        <f t="shared" si="11"/>
        <v>3782051263.6274834</v>
      </c>
    </row>
    <row r="36" spans="1:56" s="129" customFormat="1" ht="48">
      <c r="A36" s="135" t="s">
        <v>18</v>
      </c>
      <c r="B36" s="94" t="s">
        <v>173</v>
      </c>
      <c r="C36" s="146">
        <v>37357.75</v>
      </c>
      <c r="D36" s="146">
        <v>30603.5</v>
      </c>
      <c r="E36" s="146">
        <v>29556</v>
      </c>
      <c r="F36" s="146">
        <v>871</v>
      </c>
      <c r="G36" s="146">
        <v>706</v>
      </c>
      <c r="H36" s="146">
        <v>710</v>
      </c>
      <c r="I36" s="146">
        <v>49</v>
      </c>
      <c r="J36" s="146">
        <v>39.75</v>
      </c>
      <c r="K36" s="146">
        <v>39</v>
      </c>
      <c r="L36" s="146">
        <v>36389.25</v>
      </c>
      <c r="M36" s="146">
        <v>28476.75</v>
      </c>
      <c r="N36" s="146">
        <v>26678</v>
      </c>
      <c r="O36" s="146">
        <v>39.5</v>
      </c>
      <c r="P36" s="146">
        <v>30.75</v>
      </c>
      <c r="Q36" s="146">
        <v>29</v>
      </c>
      <c r="R36" s="146">
        <v>660.75</v>
      </c>
      <c r="S36" s="146">
        <v>338.75</v>
      </c>
      <c r="T36" s="146">
        <v>310</v>
      </c>
      <c r="U36" s="146">
        <v>24124.75</v>
      </c>
      <c r="V36" s="146">
        <v>20099.25</v>
      </c>
      <c r="W36" s="146">
        <v>19250</v>
      </c>
      <c r="X36" s="147">
        <v>99492</v>
      </c>
      <c r="Y36" s="147">
        <v>80294.75</v>
      </c>
      <c r="Z36" s="147">
        <v>76572</v>
      </c>
      <c r="AA36" s="146">
        <v>12.75</v>
      </c>
      <c r="AB36" s="146">
        <v>12.75</v>
      </c>
      <c r="AC36" s="146">
        <v>11</v>
      </c>
      <c r="AD36" s="146">
        <v>446.25</v>
      </c>
      <c r="AE36" s="146">
        <v>446.25</v>
      </c>
      <c r="AF36" s="146">
        <v>462</v>
      </c>
      <c r="AG36" s="147">
        <v>99951</v>
      </c>
      <c r="AH36" s="147">
        <v>80753.75</v>
      </c>
      <c r="AI36" s="147">
        <v>77045</v>
      </c>
      <c r="AJ36" s="96">
        <v>90870</v>
      </c>
      <c r="AK36" s="112">
        <f t="shared" si="1"/>
        <v>33.137277530933403</v>
      </c>
      <c r="AL36" s="136">
        <f t="shared" si="4"/>
        <v>194761327147.92001</v>
      </c>
      <c r="AM36" s="152" t="s">
        <v>268</v>
      </c>
      <c r="AN36" s="152" t="s">
        <v>268</v>
      </c>
      <c r="AO36" s="142"/>
      <c r="AP36" s="112">
        <f t="shared" si="2"/>
        <v>0.80793338735980635</v>
      </c>
      <c r="AQ36" s="142"/>
      <c r="AR36" s="136">
        <f t="shared" si="5"/>
        <v>157954103971.56</v>
      </c>
      <c r="AS36" s="152" t="s">
        <v>268</v>
      </c>
      <c r="AT36" s="152" t="s">
        <v>268</v>
      </c>
      <c r="AU36" s="112">
        <f t="shared" si="6"/>
        <v>1.0354411963729868</v>
      </c>
      <c r="AV36" s="112">
        <f t="shared" si="7"/>
        <v>1.0674244696004198</v>
      </c>
      <c r="AW36" s="112">
        <f t="shared" si="12"/>
        <v>1.092741935483871</v>
      </c>
      <c r="AX36" s="136">
        <f t="shared" si="8"/>
        <v>156904125876.05405</v>
      </c>
      <c r="AY36" s="152" t="s">
        <v>268</v>
      </c>
      <c r="AZ36" s="152" t="s">
        <v>268</v>
      </c>
      <c r="BA36" s="144"/>
      <c r="BB36" s="136">
        <f t="shared" si="9"/>
        <v>169113712682.89899</v>
      </c>
      <c r="BC36" s="136">
        <f t="shared" si="10"/>
        <v>172741465512.79947</v>
      </c>
      <c r="BD36" s="136">
        <f t="shared" si="11"/>
        <v>173505380696.22162</v>
      </c>
    </row>
    <row r="37" spans="1:56" s="129" customFormat="1" ht="48">
      <c r="A37" s="135" t="s">
        <v>10</v>
      </c>
      <c r="B37" s="94" t="s">
        <v>173</v>
      </c>
      <c r="C37" s="146">
        <v>22877.5</v>
      </c>
      <c r="D37" s="146">
        <v>19595.75</v>
      </c>
      <c r="E37" s="146">
        <v>15346</v>
      </c>
      <c r="F37" s="146">
        <v>411</v>
      </c>
      <c r="G37" s="146">
        <v>286.75</v>
      </c>
      <c r="H37" s="146">
        <v>241</v>
      </c>
      <c r="I37" s="146">
        <v>60.75</v>
      </c>
      <c r="J37" s="146">
        <v>50</v>
      </c>
      <c r="K37" s="146">
        <v>37</v>
      </c>
      <c r="L37" s="146">
        <v>32567.75</v>
      </c>
      <c r="M37" s="146">
        <v>26794</v>
      </c>
      <c r="N37" s="146">
        <v>19616</v>
      </c>
      <c r="O37" s="146">
        <v>51.25</v>
      </c>
      <c r="P37" s="146">
        <v>34.25</v>
      </c>
      <c r="Q37" s="146">
        <v>31</v>
      </c>
      <c r="R37" s="146">
        <v>2879.5</v>
      </c>
      <c r="S37" s="146">
        <v>2075.75</v>
      </c>
      <c r="T37" s="146">
        <v>1360</v>
      </c>
      <c r="U37" s="146">
        <v>12807.25</v>
      </c>
      <c r="V37" s="146">
        <v>10781.25</v>
      </c>
      <c r="W37" s="146">
        <v>8719</v>
      </c>
      <c r="X37" s="147">
        <v>71655</v>
      </c>
      <c r="Y37" s="147">
        <v>59617.75</v>
      </c>
      <c r="Z37" s="147">
        <v>45350</v>
      </c>
      <c r="AA37" s="146">
        <v>18.75</v>
      </c>
      <c r="AB37" s="146">
        <v>18.75</v>
      </c>
      <c r="AC37" s="146">
        <v>16</v>
      </c>
      <c r="AD37" s="146">
        <v>1727.75</v>
      </c>
      <c r="AE37" s="146">
        <v>1727.75</v>
      </c>
      <c r="AF37" s="146">
        <v>1668</v>
      </c>
      <c r="AG37" s="147">
        <v>73401.5</v>
      </c>
      <c r="AH37" s="147">
        <v>61364.25</v>
      </c>
      <c r="AI37" s="147">
        <v>47034</v>
      </c>
      <c r="AJ37" s="96">
        <v>55676</v>
      </c>
      <c r="AK37" s="112">
        <f t="shared" si="1"/>
        <v>21.313979004803983</v>
      </c>
      <c r="AL37" s="136">
        <f t="shared" si="4"/>
        <v>83531500525.727997</v>
      </c>
      <c r="AM37" s="152" t="s">
        <v>268</v>
      </c>
      <c r="AN37" s="152" t="s">
        <v>268</v>
      </c>
      <c r="AO37" s="142"/>
      <c r="AP37" s="112">
        <f t="shared" si="2"/>
        <v>0.83600811972507372</v>
      </c>
      <c r="AQ37" s="142"/>
      <c r="AR37" s="136">
        <f t="shared" si="5"/>
        <v>70191596846.112</v>
      </c>
      <c r="AS37" s="152" t="s">
        <v>268</v>
      </c>
      <c r="AT37" s="152" t="s">
        <v>268</v>
      </c>
      <c r="AU37" s="112">
        <f t="shared" si="6"/>
        <v>1.2769288413918936</v>
      </c>
      <c r="AV37" s="112">
        <f t="shared" si="7"/>
        <v>1.365925774877651</v>
      </c>
      <c r="AW37" s="112">
        <f t="shared" si="12"/>
        <v>1.5262867647058824</v>
      </c>
      <c r="AX37" s="136">
        <f t="shared" si="8"/>
        <v>68928123113.442215</v>
      </c>
      <c r="AY37" s="152" t="s">
        <v>268</v>
      </c>
      <c r="AZ37" s="152" t="s">
        <v>268</v>
      </c>
      <c r="BA37" s="144"/>
      <c r="BB37" s="136">
        <f t="shared" si="9"/>
        <v>74602668973.71611</v>
      </c>
      <c r="BC37" s="136">
        <f t="shared" si="10"/>
        <v>76124466520.490875</v>
      </c>
      <c r="BD37" s="136">
        <f t="shared" si="11"/>
        <v>76476079313.759216</v>
      </c>
    </row>
    <row r="38" spans="1:56" s="129" customFormat="1" ht="48">
      <c r="A38" s="135" t="s">
        <v>26</v>
      </c>
      <c r="B38" s="94" t="s">
        <v>173</v>
      </c>
      <c r="C38" s="146">
        <v>1760</v>
      </c>
      <c r="D38" s="146">
        <v>1431</v>
      </c>
      <c r="E38" s="146">
        <v>1205</v>
      </c>
      <c r="F38" s="146">
        <v>134.25</v>
      </c>
      <c r="G38" s="146">
        <v>106</v>
      </c>
      <c r="H38" s="146">
        <v>102</v>
      </c>
      <c r="I38" s="146">
        <v>6</v>
      </c>
      <c r="J38" s="146">
        <v>6</v>
      </c>
      <c r="K38" s="146">
        <v>7</v>
      </c>
      <c r="L38" s="146">
        <v>3049.5</v>
      </c>
      <c r="M38" s="146">
        <v>2557.25</v>
      </c>
      <c r="N38" s="146">
        <v>2415</v>
      </c>
      <c r="O38" s="146">
        <v>4.5</v>
      </c>
      <c r="P38" s="146">
        <v>3.5</v>
      </c>
      <c r="Q38" s="146">
        <v>4</v>
      </c>
      <c r="R38" s="146">
        <v>54.25</v>
      </c>
      <c r="S38" s="146">
        <v>45.25</v>
      </c>
      <c r="T38" s="146">
        <v>47</v>
      </c>
      <c r="U38" s="146">
        <v>2445.75</v>
      </c>
      <c r="V38" s="146">
        <v>2207.5</v>
      </c>
      <c r="W38" s="146">
        <v>2166</v>
      </c>
      <c r="X38" s="147">
        <v>7454.25</v>
      </c>
      <c r="Y38" s="147">
        <v>6356.5</v>
      </c>
      <c r="Z38" s="147">
        <v>5946</v>
      </c>
      <c r="AA38" s="146">
        <v>8.5</v>
      </c>
      <c r="AB38" s="146">
        <v>8.5</v>
      </c>
      <c r="AC38" s="146">
        <v>8</v>
      </c>
      <c r="AD38" s="146">
        <v>143.5</v>
      </c>
      <c r="AE38" s="146">
        <v>142</v>
      </c>
      <c r="AF38" s="146">
        <v>141</v>
      </c>
      <c r="AG38" s="147">
        <v>7606.25</v>
      </c>
      <c r="AH38" s="147">
        <v>6507</v>
      </c>
      <c r="AI38" s="147">
        <v>6095</v>
      </c>
      <c r="AJ38" s="96">
        <v>73630</v>
      </c>
      <c r="AK38" s="112">
        <f t="shared" ref="AK38:AK69" si="13">V38/(D38+G38+J38+M38+P38+S38+AB38+AE38)*100</f>
        <v>51.343179439469708</v>
      </c>
      <c r="AL38" s="136">
        <f t="shared" si="4"/>
        <v>10861938832.800001</v>
      </c>
      <c r="AM38" s="152" t="s">
        <v>268</v>
      </c>
      <c r="AN38" s="152" t="s">
        <v>268</v>
      </c>
      <c r="AO38" s="142"/>
      <c r="AP38" s="112">
        <f t="shared" ref="AP38:AP69" si="14">AH38/AG38</f>
        <v>0.85548069022185702</v>
      </c>
      <c r="AQ38" s="142"/>
      <c r="AR38" s="136">
        <f t="shared" si="5"/>
        <v>9199257391.9200001</v>
      </c>
      <c r="AS38" s="152" t="s">
        <v>268</v>
      </c>
      <c r="AT38" s="152" t="s">
        <v>268</v>
      </c>
      <c r="AU38" s="112">
        <f t="shared" si="6"/>
        <v>1.187551867219917</v>
      </c>
      <c r="AV38" s="112">
        <f t="shared" si="7"/>
        <v>1.0589026915113873</v>
      </c>
      <c r="AW38" s="112">
        <f t="shared" si="12"/>
        <v>0.96276595744680848</v>
      </c>
      <c r="AX38" s="136">
        <f t="shared" si="8"/>
        <v>9203170689.003397</v>
      </c>
      <c r="AY38" s="152" t="s">
        <v>268</v>
      </c>
      <c r="AZ38" s="152" t="s">
        <v>268</v>
      </c>
      <c r="BA38" s="144"/>
      <c r="BB38" s="136">
        <f t="shared" si="9"/>
        <v>9840997889.2773399</v>
      </c>
      <c r="BC38" s="136">
        <f t="shared" si="10"/>
        <v>10004839647.571985</v>
      </c>
      <c r="BD38" s="136">
        <f t="shared" si="11"/>
        <v>10044211048.40868</v>
      </c>
    </row>
    <row r="39" spans="1:56" s="129" customFormat="1" ht="48">
      <c r="A39" s="135" t="s">
        <v>22</v>
      </c>
      <c r="B39" s="94" t="s">
        <v>173</v>
      </c>
      <c r="C39" s="146">
        <v>210.5</v>
      </c>
      <c r="D39" s="146">
        <v>156.75</v>
      </c>
      <c r="E39" s="146">
        <v>132</v>
      </c>
      <c r="F39" s="146">
        <v>9</v>
      </c>
      <c r="G39" s="146">
        <v>7</v>
      </c>
      <c r="H39" s="146">
        <v>7</v>
      </c>
      <c r="I39" s="146">
        <v>0</v>
      </c>
      <c r="J39" s="146">
        <v>0</v>
      </c>
      <c r="K39" s="146">
        <v>0</v>
      </c>
      <c r="L39" s="146">
        <v>397.75</v>
      </c>
      <c r="M39" s="146">
        <v>304.75</v>
      </c>
      <c r="N39" s="146">
        <v>270</v>
      </c>
      <c r="O39" s="146">
        <v>3.5</v>
      </c>
      <c r="P39" s="146">
        <v>3.5</v>
      </c>
      <c r="Q39" s="146">
        <v>3</v>
      </c>
      <c r="R39" s="146">
        <v>0</v>
      </c>
      <c r="S39" s="146">
        <v>0</v>
      </c>
      <c r="T39" s="146">
        <v>0</v>
      </c>
      <c r="U39" s="146">
        <v>540.5</v>
      </c>
      <c r="V39" s="146">
        <v>483.75</v>
      </c>
      <c r="W39" s="146">
        <v>438</v>
      </c>
      <c r="X39" s="147">
        <v>1161.25</v>
      </c>
      <c r="Y39" s="147">
        <v>955.75</v>
      </c>
      <c r="Z39" s="147">
        <v>850</v>
      </c>
      <c r="AA39" s="146">
        <v>0</v>
      </c>
      <c r="AB39" s="146">
        <v>0</v>
      </c>
      <c r="AC39" s="146">
        <v>0</v>
      </c>
      <c r="AD39" s="146">
        <v>0</v>
      </c>
      <c r="AE39" s="146">
        <v>0</v>
      </c>
      <c r="AF39" s="146">
        <v>0</v>
      </c>
      <c r="AG39" s="147">
        <v>1161.25</v>
      </c>
      <c r="AH39" s="147">
        <v>955.75</v>
      </c>
      <c r="AI39" s="147">
        <v>850</v>
      </c>
      <c r="AJ39" s="96">
        <v>99189</v>
      </c>
      <c r="AK39" s="112">
        <f t="shared" si="13"/>
        <v>102.48940677966101</v>
      </c>
      <c r="AL39" s="136">
        <f t="shared" ref="AL39:AL70" si="15">(((C39+F39+I39+AA39)*(AJ39*2)+(L39+O39+R39+AD39+U39)*AJ39)*12)*1.292</f>
        <v>2123353602.9720001</v>
      </c>
      <c r="AM39" s="152" t="s">
        <v>268</v>
      </c>
      <c r="AN39" s="152" t="s">
        <v>268</v>
      </c>
      <c r="AO39" s="142"/>
      <c r="AP39" s="112">
        <f t="shared" si="14"/>
        <v>0.82303552206673847</v>
      </c>
      <c r="AQ39" s="142"/>
      <c r="AR39" s="136">
        <f t="shared" ref="AR39:AR70" si="16">(((D39+G39+J39+AB39)*(AJ39*2)+(M39+P39+AE39+S39+V39)*AJ39)*12)*1.292</f>
        <v>1721596493.592</v>
      </c>
      <c r="AS39" s="152" t="s">
        <v>268</v>
      </c>
      <c r="AT39" s="152" t="s">
        <v>268</v>
      </c>
      <c r="AU39" s="112">
        <f t="shared" ref="AU39:AU70" si="17">D39/E39</f>
        <v>1.1875</v>
      </c>
      <c r="AV39" s="112">
        <f t="shared" ref="AV39:AV70" si="18">M39/N39</f>
        <v>1.1287037037037038</v>
      </c>
      <c r="AW39" s="112">
        <v>0</v>
      </c>
      <c r="AX39" s="136">
        <f t="shared" ref="AX39:AX70" si="19">(((E39*AU39+H39*AU39+K39*AU39+AC39*AU39)*(AJ39*2)+(N39*AV39+Q39*AV39+AF39*AV39+T39*AW39+W39)*AJ39)*12)*1.292</f>
        <v>1655102594.9784</v>
      </c>
      <c r="AY39" s="152" t="s">
        <v>268</v>
      </c>
      <c r="AZ39" s="152" t="s">
        <v>268</v>
      </c>
      <c r="BA39" s="144"/>
      <c r="BB39" s="136">
        <f t="shared" si="9"/>
        <v>1748977337.5042257</v>
      </c>
      <c r="BC39" s="136">
        <f t="shared" si="10"/>
        <v>1772599147.6097691</v>
      </c>
      <c r="BD39" s="136">
        <f t="shared" si="11"/>
        <v>1778383522.5965157</v>
      </c>
    </row>
    <row r="40" spans="1:56" s="129" customFormat="1" ht="48">
      <c r="A40" s="135" t="s">
        <v>53</v>
      </c>
      <c r="B40" s="94" t="s">
        <v>173</v>
      </c>
      <c r="C40" s="146">
        <v>8706.25</v>
      </c>
      <c r="D40" s="146">
        <v>7141.5</v>
      </c>
      <c r="E40" s="146">
        <v>5317</v>
      </c>
      <c r="F40" s="146">
        <v>194</v>
      </c>
      <c r="G40" s="146">
        <v>157.75</v>
      </c>
      <c r="H40" s="146">
        <v>132</v>
      </c>
      <c r="I40" s="146">
        <v>13.5</v>
      </c>
      <c r="J40" s="146">
        <v>10.75</v>
      </c>
      <c r="K40" s="146">
        <v>7</v>
      </c>
      <c r="L40" s="146">
        <v>14474.5</v>
      </c>
      <c r="M40" s="146">
        <v>12050</v>
      </c>
      <c r="N40" s="146">
        <v>9963</v>
      </c>
      <c r="O40" s="146">
        <v>16</v>
      </c>
      <c r="P40" s="146">
        <v>13.25</v>
      </c>
      <c r="Q40" s="146">
        <v>13</v>
      </c>
      <c r="R40" s="146">
        <v>954.5</v>
      </c>
      <c r="S40" s="146">
        <v>575.25</v>
      </c>
      <c r="T40" s="146">
        <v>242</v>
      </c>
      <c r="U40" s="146">
        <v>8904.25</v>
      </c>
      <c r="V40" s="146">
        <v>7874</v>
      </c>
      <c r="W40" s="146">
        <v>6552</v>
      </c>
      <c r="X40" s="147">
        <v>33263</v>
      </c>
      <c r="Y40" s="147">
        <v>27822.5</v>
      </c>
      <c r="Z40" s="147">
        <v>22226</v>
      </c>
      <c r="AA40" s="146">
        <v>43.25</v>
      </c>
      <c r="AB40" s="146">
        <v>39</v>
      </c>
      <c r="AC40" s="146">
        <v>33</v>
      </c>
      <c r="AD40" s="146">
        <v>314.25</v>
      </c>
      <c r="AE40" s="146">
        <v>290.5</v>
      </c>
      <c r="AF40" s="146">
        <v>301</v>
      </c>
      <c r="AG40" s="147">
        <v>33620.5</v>
      </c>
      <c r="AH40" s="147">
        <v>28152</v>
      </c>
      <c r="AI40" s="147">
        <v>22560</v>
      </c>
      <c r="AJ40" s="96">
        <v>40459</v>
      </c>
      <c r="AK40" s="112">
        <f t="shared" si="13"/>
        <v>38.830259394417595</v>
      </c>
      <c r="AL40" s="136">
        <f t="shared" si="15"/>
        <v>26707858196.040001</v>
      </c>
      <c r="AM40" s="152" t="s">
        <v>268</v>
      </c>
      <c r="AN40" s="152" t="s">
        <v>268</v>
      </c>
      <c r="AO40" s="142"/>
      <c r="AP40" s="112">
        <f t="shared" si="14"/>
        <v>0.83734626195327255</v>
      </c>
      <c r="AQ40" s="142"/>
      <c r="AR40" s="136">
        <f t="shared" si="16"/>
        <v>22268937204.336002</v>
      </c>
      <c r="AS40" s="152" t="s">
        <v>268</v>
      </c>
      <c r="AT40" s="152" t="s">
        <v>268</v>
      </c>
      <c r="AU40" s="112">
        <f t="shared" si="17"/>
        <v>1.343144630430694</v>
      </c>
      <c r="AV40" s="112">
        <f t="shared" si="18"/>
        <v>1.20947505771354</v>
      </c>
      <c r="AW40" s="112">
        <f t="shared" ref="AW40:AW71" si="20">S40/T40</f>
        <v>2.3770661157024793</v>
      </c>
      <c r="AX40" s="136">
        <f t="shared" si="19"/>
        <v>21516874855.425537</v>
      </c>
      <c r="AY40" s="152" t="s">
        <v>268</v>
      </c>
      <c r="AZ40" s="152" t="s">
        <v>268</v>
      </c>
      <c r="BA40" s="144"/>
      <c r="BB40" s="136">
        <f t="shared" si="9"/>
        <v>23144022671.79863</v>
      </c>
      <c r="BC40" s="136">
        <f t="shared" si="10"/>
        <v>23564602555.213951</v>
      </c>
      <c r="BD40" s="136">
        <f t="shared" si="11"/>
        <v>23665096488.316357</v>
      </c>
    </row>
    <row r="41" spans="1:56" s="129" customFormat="1" ht="48">
      <c r="A41" s="135" t="s">
        <v>27</v>
      </c>
      <c r="B41" s="94" t="s">
        <v>173</v>
      </c>
      <c r="C41" s="146">
        <v>1633.5</v>
      </c>
      <c r="D41" s="146">
        <v>1287</v>
      </c>
      <c r="E41" s="146">
        <v>901</v>
      </c>
      <c r="F41" s="146">
        <v>52.75</v>
      </c>
      <c r="G41" s="146">
        <v>38.25</v>
      </c>
      <c r="H41" s="146">
        <v>32</v>
      </c>
      <c r="I41" s="146">
        <v>2.75</v>
      </c>
      <c r="J41" s="146">
        <v>2.5</v>
      </c>
      <c r="K41" s="146">
        <v>2</v>
      </c>
      <c r="L41" s="146">
        <v>2930.5</v>
      </c>
      <c r="M41" s="146">
        <v>2453</v>
      </c>
      <c r="N41" s="146">
        <v>1863</v>
      </c>
      <c r="O41" s="146">
        <v>0.5</v>
      </c>
      <c r="P41" s="146">
        <v>0.5</v>
      </c>
      <c r="Q41" s="146">
        <v>0</v>
      </c>
      <c r="R41" s="146">
        <v>183.75</v>
      </c>
      <c r="S41" s="146">
        <v>133.5</v>
      </c>
      <c r="T41" s="146">
        <v>87</v>
      </c>
      <c r="U41" s="146">
        <v>1573.75</v>
      </c>
      <c r="V41" s="146">
        <v>1460.75</v>
      </c>
      <c r="W41" s="146">
        <v>1191</v>
      </c>
      <c r="X41" s="147">
        <v>6377.5</v>
      </c>
      <c r="Y41" s="147">
        <v>5375.5</v>
      </c>
      <c r="Z41" s="147">
        <v>4076</v>
      </c>
      <c r="AA41" s="146">
        <v>0</v>
      </c>
      <c r="AB41" s="146">
        <v>0</v>
      </c>
      <c r="AC41" s="146">
        <v>0</v>
      </c>
      <c r="AD41" s="146">
        <v>94.25</v>
      </c>
      <c r="AE41" s="146">
        <v>91</v>
      </c>
      <c r="AF41" s="146">
        <v>84</v>
      </c>
      <c r="AG41" s="147">
        <v>6471.75</v>
      </c>
      <c r="AH41" s="147">
        <v>5466.5</v>
      </c>
      <c r="AI41" s="147">
        <v>4160</v>
      </c>
      <c r="AJ41" s="96">
        <v>37519</v>
      </c>
      <c r="AK41" s="112">
        <f t="shared" si="13"/>
        <v>36.466329651126507</v>
      </c>
      <c r="AL41" s="136">
        <f t="shared" si="15"/>
        <v>4747064011.092</v>
      </c>
      <c r="AM41" s="152" t="s">
        <v>268</v>
      </c>
      <c r="AN41" s="152" t="s">
        <v>268</v>
      </c>
      <c r="AO41" s="142"/>
      <c r="AP41" s="112">
        <f t="shared" si="14"/>
        <v>0.84467107042144707</v>
      </c>
      <c r="AQ41" s="142"/>
      <c r="AR41" s="136">
        <f t="shared" si="16"/>
        <v>3952178372.9879999</v>
      </c>
      <c r="AS41" s="152" t="s">
        <v>268</v>
      </c>
      <c r="AT41" s="152" t="s">
        <v>268</v>
      </c>
      <c r="AU41" s="112">
        <f t="shared" si="17"/>
        <v>1.4284128745837958</v>
      </c>
      <c r="AV41" s="112">
        <f t="shared" si="18"/>
        <v>1.3166935050993023</v>
      </c>
      <c r="AW41" s="112">
        <f t="shared" si="20"/>
        <v>1.5344827586206897</v>
      </c>
      <c r="AX41" s="136">
        <f t="shared" si="19"/>
        <v>3815471032.4158478</v>
      </c>
      <c r="AY41" s="152" t="s">
        <v>268</v>
      </c>
      <c r="AZ41" s="152" t="s">
        <v>268</v>
      </c>
      <c r="BA41" s="144"/>
      <c r="BB41" s="136">
        <f t="shared" si="9"/>
        <v>4106853329.957921</v>
      </c>
      <c r="BC41" s="136">
        <f t="shared" si="10"/>
        <v>4179628811.6013904</v>
      </c>
      <c r="BD41" s="136">
        <f t="shared" si="11"/>
        <v>4197571834.4734406</v>
      </c>
    </row>
    <row r="42" spans="1:56" s="129" customFormat="1" ht="48">
      <c r="A42" s="135" t="s">
        <v>72</v>
      </c>
      <c r="B42" s="94" t="s">
        <v>173</v>
      </c>
      <c r="C42" s="146">
        <v>8136</v>
      </c>
      <c r="D42" s="146">
        <v>6433.25</v>
      </c>
      <c r="E42" s="146">
        <v>6046</v>
      </c>
      <c r="F42" s="146">
        <v>171.75</v>
      </c>
      <c r="G42" s="146">
        <v>141</v>
      </c>
      <c r="H42" s="146">
        <v>136</v>
      </c>
      <c r="I42" s="146">
        <v>36.25</v>
      </c>
      <c r="J42" s="146">
        <v>34.75</v>
      </c>
      <c r="K42" s="146">
        <v>32</v>
      </c>
      <c r="L42" s="146">
        <v>12534.25</v>
      </c>
      <c r="M42" s="146">
        <v>10368.5</v>
      </c>
      <c r="N42" s="146">
        <v>9793</v>
      </c>
      <c r="O42" s="146">
        <v>46.75</v>
      </c>
      <c r="P42" s="146">
        <v>40.5</v>
      </c>
      <c r="Q42" s="146">
        <v>36</v>
      </c>
      <c r="R42" s="146">
        <v>171.75</v>
      </c>
      <c r="S42" s="146">
        <v>124.25</v>
      </c>
      <c r="T42" s="146">
        <v>115</v>
      </c>
      <c r="U42" s="146">
        <v>6460.75</v>
      </c>
      <c r="V42" s="146">
        <v>5727.25</v>
      </c>
      <c r="W42" s="146">
        <v>5838</v>
      </c>
      <c r="X42" s="147">
        <v>27557.5</v>
      </c>
      <c r="Y42" s="147">
        <v>22869.5</v>
      </c>
      <c r="Z42" s="147">
        <v>21996</v>
      </c>
      <c r="AA42" s="146">
        <v>2</v>
      </c>
      <c r="AB42" s="146">
        <v>2</v>
      </c>
      <c r="AC42" s="146">
        <v>2</v>
      </c>
      <c r="AD42" s="146">
        <v>450.5</v>
      </c>
      <c r="AE42" s="146">
        <v>418.5</v>
      </c>
      <c r="AF42" s="146">
        <v>438</v>
      </c>
      <c r="AG42" s="147">
        <v>28010</v>
      </c>
      <c r="AH42" s="147">
        <v>23290</v>
      </c>
      <c r="AI42" s="147">
        <v>22436</v>
      </c>
      <c r="AJ42" s="96">
        <v>45448</v>
      </c>
      <c r="AK42" s="112">
        <f t="shared" si="13"/>
        <v>32.610211954278228</v>
      </c>
      <c r="AL42" s="136">
        <f t="shared" si="15"/>
        <v>25617375293.952</v>
      </c>
      <c r="AM42" s="152" t="s">
        <v>268</v>
      </c>
      <c r="AN42" s="152" t="s">
        <v>268</v>
      </c>
      <c r="AO42" s="142"/>
      <c r="AP42" s="112">
        <f t="shared" si="14"/>
        <v>0.83148875401642275</v>
      </c>
      <c r="AQ42" s="142"/>
      <c r="AR42" s="136">
        <f t="shared" si="16"/>
        <v>21069015806.591999</v>
      </c>
      <c r="AS42" s="152" t="s">
        <v>268</v>
      </c>
      <c r="AT42" s="152" t="s">
        <v>268</v>
      </c>
      <c r="AU42" s="112">
        <f t="shared" si="17"/>
        <v>1.0640506119748594</v>
      </c>
      <c r="AV42" s="112">
        <f t="shared" si="18"/>
        <v>1.058766465842949</v>
      </c>
      <c r="AW42" s="112">
        <f t="shared" si="20"/>
        <v>1.0804347826086957</v>
      </c>
      <c r="AX42" s="136">
        <f t="shared" si="19"/>
        <v>21181673148.857731</v>
      </c>
      <c r="AY42" s="152" t="s">
        <v>268</v>
      </c>
      <c r="AZ42" s="152" t="s">
        <v>268</v>
      </c>
      <c r="BA42" s="144"/>
      <c r="BB42" s="136">
        <f t="shared" si="9"/>
        <v>22801775437.472919</v>
      </c>
      <c r="BC42" s="136">
        <f t="shared" si="10"/>
        <v>23223304536.539116</v>
      </c>
      <c r="BD42" s="136">
        <f t="shared" si="11"/>
        <v>23323421112.371681</v>
      </c>
    </row>
    <row r="43" spans="1:56" s="129" customFormat="1" ht="48">
      <c r="A43" s="135" t="s">
        <v>73</v>
      </c>
      <c r="B43" s="94" t="s">
        <v>173</v>
      </c>
      <c r="C43" s="146">
        <v>6201.75</v>
      </c>
      <c r="D43" s="146">
        <v>5436.5</v>
      </c>
      <c r="E43" s="146">
        <v>3997</v>
      </c>
      <c r="F43" s="146">
        <v>155.25</v>
      </c>
      <c r="G43" s="146">
        <v>132.25</v>
      </c>
      <c r="H43" s="146">
        <v>105</v>
      </c>
      <c r="I43" s="146">
        <v>37.5</v>
      </c>
      <c r="J43" s="146">
        <v>33.5</v>
      </c>
      <c r="K43" s="146">
        <v>35</v>
      </c>
      <c r="L43" s="146">
        <v>10110.75</v>
      </c>
      <c r="M43" s="146">
        <v>9110</v>
      </c>
      <c r="N43" s="146">
        <v>7355</v>
      </c>
      <c r="O43" s="146">
        <v>59.5</v>
      </c>
      <c r="P43" s="146">
        <v>46</v>
      </c>
      <c r="Q43" s="146">
        <v>40</v>
      </c>
      <c r="R43" s="146">
        <v>84</v>
      </c>
      <c r="S43" s="146">
        <v>61.75</v>
      </c>
      <c r="T43" s="146">
        <v>41</v>
      </c>
      <c r="U43" s="146">
        <v>6425</v>
      </c>
      <c r="V43" s="146">
        <v>6003</v>
      </c>
      <c r="W43" s="146">
        <v>5311</v>
      </c>
      <c r="X43" s="147">
        <v>23073.75</v>
      </c>
      <c r="Y43" s="147">
        <v>20823</v>
      </c>
      <c r="Z43" s="147">
        <v>16884</v>
      </c>
      <c r="AA43" s="146">
        <v>0</v>
      </c>
      <c r="AB43" s="146">
        <v>0</v>
      </c>
      <c r="AC43" s="146">
        <v>0</v>
      </c>
      <c r="AD43" s="146">
        <v>372.25</v>
      </c>
      <c r="AE43" s="146">
        <v>360</v>
      </c>
      <c r="AF43" s="146">
        <v>328</v>
      </c>
      <c r="AG43" s="147">
        <v>23446</v>
      </c>
      <c r="AH43" s="147">
        <v>21183</v>
      </c>
      <c r="AI43" s="147">
        <v>17212</v>
      </c>
      <c r="AJ43" s="96">
        <v>37505</v>
      </c>
      <c r="AK43" s="112">
        <f t="shared" si="13"/>
        <v>39.545454545454547</v>
      </c>
      <c r="AL43" s="136">
        <f t="shared" si="15"/>
        <v>17351579935.560001</v>
      </c>
      <c r="AM43" s="152" t="s">
        <v>268</v>
      </c>
      <c r="AN43" s="152" t="s">
        <v>268</v>
      </c>
      <c r="AO43" s="142"/>
      <c r="AP43" s="112">
        <f t="shared" si="14"/>
        <v>0.90348033779749215</v>
      </c>
      <c r="AQ43" s="142"/>
      <c r="AR43" s="136">
        <f t="shared" si="16"/>
        <v>15575020742.58</v>
      </c>
      <c r="AS43" s="152" t="s">
        <v>268</v>
      </c>
      <c r="AT43" s="152" t="s">
        <v>268</v>
      </c>
      <c r="AU43" s="112">
        <f t="shared" si="17"/>
        <v>1.3601451088316237</v>
      </c>
      <c r="AV43" s="112">
        <f t="shared" si="18"/>
        <v>1.238613188307274</v>
      </c>
      <c r="AW43" s="112">
        <f t="shared" si="20"/>
        <v>1.5060975609756098</v>
      </c>
      <c r="AX43" s="136">
        <f t="shared" si="19"/>
        <v>15230291959.853836</v>
      </c>
      <c r="AY43" s="152" t="s">
        <v>268</v>
      </c>
      <c r="AZ43" s="152" t="s">
        <v>268</v>
      </c>
      <c r="BA43" s="144"/>
      <c r="BB43" s="136">
        <f t="shared" si="9"/>
        <v>16386074766.077127</v>
      </c>
      <c r="BC43" s="136">
        <f t="shared" si="10"/>
        <v>16684174226.069397</v>
      </c>
      <c r="BD43" s="136">
        <f t="shared" si="11"/>
        <v>16755542862.282499</v>
      </c>
    </row>
    <row r="44" spans="1:56" s="129" customFormat="1" ht="48">
      <c r="A44" s="135" t="s">
        <v>54</v>
      </c>
      <c r="B44" s="94" t="s">
        <v>173</v>
      </c>
      <c r="C44" s="146">
        <v>4976.5</v>
      </c>
      <c r="D44" s="146">
        <v>4561.75</v>
      </c>
      <c r="E44" s="146">
        <v>4101</v>
      </c>
      <c r="F44" s="146">
        <v>103.25</v>
      </c>
      <c r="G44" s="146">
        <v>95.25</v>
      </c>
      <c r="H44" s="146">
        <v>96</v>
      </c>
      <c r="I44" s="146">
        <v>30.25</v>
      </c>
      <c r="J44" s="146">
        <v>28.5</v>
      </c>
      <c r="K44" s="146">
        <v>29</v>
      </c>
      <c r="L44" s="146">
        <v>9801.25</v>
      </c>
      <c r="M44" s="146">
        <v>9392.25</v>
      </c>
      <c r="N44" s="146">
        <v>9145</v>
      </c>
      <c r="O44" s="146">
        <v>33.5</v>
      </c>
      <c r="P44" s="146">
        <v>30.25</v>
      </c>
      <c r="Q44" s="146">
        <v>28</v>
      </c>
      <c r="R44" s="146">
        <v>131.25</v>
      </c>
      <c r="S44" s="146">
        <v>123</v>
      </c>
      <c r="T44" s="146">
        <v>139</v>
      </c>
      <c r="U44" s="146">
        <v>6895.25</v>
      </c>
      <c r="V44" s="146">
        <v>6350.75</v>
      </c>
      <c r="W44" s="146">
        <v>6168</v>
      </c>
      <c r="X44" s="147">
        <v>21971.25</v>
      </c>
      <c r="Y44" s="147">
        <v>20581.75</v>
      </c>
      <c r="Z44" s="147">
        <v>19706</v>
      </c>
      <c r="AA44" s="146">
        <v>11</v>
      </c>
      <c r="AB44" s="146">
        <v>11</v>
      </c>
      <c r="AC44" s="146">
        <v>11</v>
      </c>
      <c r="AD44" s="146">
        <v>31.5</v>
      </c>
      <c r="AE44" s="146">
        <v>31</v>
      </c>
      <c r="AF44" s="146">
        <v>30</v>
      </c>
      <c r="AG44" s="147">
        <v>22013.75</v>
      </c>
      <c r="AH44" s="147">
        <v>20623.75</v>
      </c>
      <c r="AI44" s="147">
        <v>19747</v>
      </c>
      <c r="AJ44" s="96">
        <v>35601</v>
      </c>
      <c r="AK44" s="112">
        <f t="shared" si="13"/>
        <v>44.494850416871017</v>
      </c>
      <c r="AL44" s="136">
        <f t="shared" si="15"/>
        <v>14977239735.564001</v>
      </c>
      <c r="AM44" s="152" t="s">
        <v>268</v>
      </c>
      <c r="AN44" s="152" t="s">
        <v>268</v>
      </c>
      <c r="AO44" s="142"/>
      <c r="AP44" s="112">
        <f t="shared" si="14"/>
        <v>0.93685764578956332</v>
      </c>
      <c r="AQ44" s="142"/>
      <c r="AR44" s="136">
        <f t="shared" si="16"/>
        <v>13975712118.756001</v>
      </c>
      <c r="AS44" s="152" t="s">
        <v>268</v>
      </c>
      <c r="AT44" s="152" t="s">
        <v>268</v>
      </c>
      <c r="AU44" s="112">
        <f t="shared" si="17"/>
        <v>1.1123506461838577</v>
      </c>
      <c r="AV44" s="112">
        <f t="shared" si="18"/>
        <v>1.0270366320393658</v>
      </c>
      <c r="AW44" s="112">
        <f t="shared" si="20"/>
        <v>0.8848920863309353</v>
      </c>
      <c r="AX44" s="136">
        <f t="shared" si="19"/>
        <v>13892160871.164747</v>
      </c>
      <c r="AY44" s="152" t="s">
        <v>268</v>
      </c>
      <c r="AZ44" s="152" t="s">
        <v>268</v>
      </c>
      <c r="BA44" s="144"/>
      <c r="BB44" s="136">
        <f t="shared" si="9"/>
        <v>14890079730.515657</v>
      </c>
      <c r="BC44" s="136">
        <f t="shared" si="10"/>
        <v>15136381813.369139</v>
      </c>
      <c r="BD44" s="136">
        <f t="shared" si="11"/>
        <v>15197771364.102327</v>
      </c>
    </row>
    <row r="45" spans="1:56" s="129" customFormat="1" ht="48">
      <c r="A45" s="135" t="s">
        <v>11</v>
      </c>
      <c r="B45" s="94" t="s">
        <v>173</v>
      </c>
      <c r="C45" s="146">
        <v>2651.5</v>
      </c>
      <c r="D45" s="146">
        <v>1944</v>
      </c>
      <c r="E45" s="146">
        <v>1433</v>
      </c>
      <c r="F45" s="146">
        <v>51.5</v>
      </c>
      <c r="G45" s="146">
        <v>37.25</v>
      </c>
      <c r="H45" s="146">
        <v>31</v>
      </c>
      <c r="I45" s="146">
        <v>6.25</v>
      </c>
      <c r="J45" s="146">
        <v>4.75</v>
      </c>
      <c r="K45" s="146">
        <v>4</v>
      </c>
      <c r="L45" s="146">
        <v>4342</v>
      </c>
      <c r="M45" s="146">
        <v>3335.25</v>
      </c>
      <c r="N45" s="146">
        <v>2795</v>
      </c>
      <c r="O45" s="146">
        <v>2.25</v>
      </c>
      <c r="P45" s="146">
        <v>2</v>
      </c>
      <c r="Q45" s="146">
        <v>2</v>
      </c>
      <c r="R45" s="146">
        <v>162.25</v>
      </c>
      <c r="S45" s="146">
        <v>87.25</v>
      </c>
      <c r="T45" s="146">
        <v>75</v>
      </c>
      <c r="U45" s="146">
        <v>2745.25</v>
      </c>
      <c r="V45" s="146">
        <v>2190.5</v>
      </c>
      <c r="W45" s="146">
        <v>1737</v>
      </c>
      <c r="X45" s="147">
        <v>9961</v>
      </c>
      <c r="Y45" s="147">
        <v>7601</v>
      </c>
      <c r="Z45" s="147">
        <v>6077</v>
      </c>
      <c r="AA45" s="146">
        <v>3</v>
      </c>
      <c r="AB45" s="146">
        <v>3</v>
      </c>
      <c r="AC45" s="146">
        <v>3</v>
      </c>
      <c r="AD45" s="146">
        <v>168.5</v>
      </c>
      <c r="AE45" s="146">
        <v>152.5</v>
      </c>
      <c r="AF45" s="146">
        <v>146</v>
      </c>
      <c r="AG45" s="147">
        <v>10132.5</v>
      </c>
      <c r="AH45" s="147">
        <v>7756.5</v>
      </c>
      <c r="AI45" s="147">
        <v>6226</v>
      </c>
      <c r="AJ45" s="96">
        <v>33815</v>
      </c>
      <c r="AK45" s="112">
        <f t="shared" si="13"/>
        <v>39.355012576356451</v>
      </c>
      <c r="AL45" s="136">
        <f t="shared" si="15"/>
        <v>6734088310.2600002</v>
      </c>
      <c r="AM45" s="152" t="s">
        <v>268</v>
      </c>
      <c r="AN45" s="152" t="s">
        <v>268</v>
      </c>
      <c r="AO45" s="142"/>
      <c r="AP45" s="112">
        <f t="shared" si="14"/>
        <v>0.7655070318282754</v>
      </c>
      <c r="AQ45" s="142"/>
      <c r="AR45" s="136">
        <f t="shared" si="16"/>
        <v>5109251455.0799999</v>
      </c>
      <c r="AS45" s="152" t="s">
        <v>268</v>
      </c>
      <c r="AT45" s="152" t="s">
        <v>268</v>
      </c>
      <c r="AU45" s="112">
        <f t="shared" si="17"/>
        <v>1.3565945568736915</v>
      </c>
      <c r="AV45" s="112">
        <f t="shared" si="18"/>
        <v>1.1932915921288014</v>
      </c>
      <c r="AW45" s="112">
        <f t="shared" si="20"/>
        <v>1.1633333333333333</v>
      </c>
      <c r="AX45" s="136">
        <f t="shared" si="19"/>
        <v>4889954624.491353</v>
      </c>
      <c r="AY45" s="152" t="s">
        <v>268</v>
      </c>
      <c r="AZ45" s="152" t="s">
        <v>268</v>
      </c>
      <c r="BA45" s="144"/>
      <c r="BB45" s="136">
        <f t="shared" si="9"/>
        <v>5265740996.5965586</v>
      </c>
      <c r="BC45" s="136">
        <f t="shared" si="10"/>
        <v>5361790827.2339392</v>
      </c>
      <c r="BD45" s="136">
        <f t="shared" si="11"/>
        <v>5384977118.634223</v>
      </c>
    </row>
    <row r="46" spans="1:56" s="129" customFormat="1" ht="48">
      <c r="A46" s="135" t="s">
        <v>55</v>
      </c>
      <c r="B46" s="94" t="s">
        <v>173</v>
      </c>
      <c r="C46" s="146">
        <v>3259</v>
      </c>
      <c r="D46" s="146">
        <v>2985.25</v>
      </c>
      <c r="E46" s="146">
        <v>2637</v>
      </c>
      <c r="F46" s="146">
        <v>100.5</v>
      </c>
      <c r="G46" s="146">
        <v>82.25</v>
      </c>
      <c r="H46" s="146">
        <v>71</v>
      </c>
      <c r="I46" s="146">
        <v>21.5</v>
      </c>
      <c r="J46" s="146">
        <v>18</v>
      </c>
      <c r="K46" s="146">
        <v>18</v>
      </c>
      <c r="L46" s="146">
        <v>6055.75</v>
      </c>
      <c r="M46" s="146">
        <v>5649</v>
      </c>
      <c r="N46" s="146">
        <v>5070</v>
      </c>
      <c r="O46" s="146">
        <v>50</v>
      </c>
      <c r="P46" s="146">
        <v>41.5</v>
      </c>
      <c r="Q46" s="146">
        <v>37</v>
      </c>
      <c r="R46" s="146">
        <v>11</v>
      </c>
      <c r="S46" s="146">
        <v>9.5</v>
      </c>
      <c r="T46" s="146">
        <v>9</v>
      </c>
      <c r="U46" s="146">
        <v>3087.75</v>
      </c>
      <c r="V46" s="146">
        <v>2789</v>
      </c>
      <c r="W46" s="146">
        <v>2511</v>
      </c>
      <c r="X46" s="147">
        <v>12585.5</v>
      </c>
      <c r="Y46" s="147">
        <v>11574.5</v>
      </c>
      <c r="Z46" s="147">
        <v>10353</v>
      </c>
      <c r="AA46" s="146">
        <v>22.75</v>
      </c>
      <c r="AB46" s="146">
        <v>22</v>
      </c>
      <c r="AC46" s="146">
        <v>17</v>
      </c>
      <c r="AD46" s="146">
        <v>480.75</v>
      </c>
      <c r="AE46" s="146">
        <v>460.25</v>
      </c>
      <c r="AF46" s="146">
        <v>475</v>
      </c>
      <c r="AG46" s="147">
        <v>13089</v>
      </c>
      <c r="AH46" s="147">
        <v>12056.75</v>
      </c>
      <c r="AI46" s="147">
        <v>10845</v>
      </c>
      <c r="AJ46" s="96">
        <v>31764</v>
      </c>
      <c r="AK46" s="112">
        <f t="shared" si="13"/>
        <v>30.093604164980714</v>
      </c>
      <c r="AL46" s="136">
        <f t="shared" si="15"/>
        <v>8122169023.3439999</v>
      </c>
      <c r="AM46" s="152" t="s">
        <v>268</v>
      </c>
      <c r="AN46" s="152" t="s">
        <v>268</v>
      </c>
      <c r="AO46" s="142"/>
      <c r="AP46" s="112">
        <f t="shared" si="14"/>
        <v>0.92113606845442741</v>
      </c>
      <c r="AQ46" s="142"/>
      <c r="AR46" s="136">
        <f t="shared" si="16"/>
        <v>7467923882.448</v>
      </c>
      <c r="AS46" s="152" t="s">
        <v>268</v>
      </c>
      <c r="AT46" s="152" t="s">
        <v>268</v>
      </c>
      <c r="AU46" s="112">
        <f t="shared" si="17"/>
        <v>1.1320629503223361</v>
      </c>
      <c r="AV46" s="112">
        <f t="shared" si="18"/>
        <v>1.1142011834319527</v>
      </c>
      <c r="AW46" s="112">
        <f t="shared" si="20"/>
        <v>1.0555555555555556</v>
      </c>
      <c r="AX46" s="136">
        <f t="shared" si="19"/>
        <v>7362643035.7646904</v>
      </c>
      <c r="AY46" s="152" t="s">
        <v>268</v>
      </c>
      <c r="AZ46" s="152" t="s">
        <v>268</v>
      </c>
      <c r="BA46" s="144"/>
      <c r="BB46" s="136">
        <f t="shared" si="9"/>
        <v>7948881686.4349651</v>
      </c>
      <c r="BC46" s="136">
        <f t="shared" si="10"/>
        <v>8093625191.6634426</v>
      </c>
      <c r="BD46" s="136">
        <f t="shared" si="11"/>
        <v>8129690228.168788</v>
      </c>
    </row>
    <row r="47" spans="1:56" s="129" customFormat="1" ht="48">
      <c r="A47" s="135" t="s">
        <v>51</v>
      </c>
      <c r="B47" s="94" t="s">
        <v>173</v>
      </c>
      <c r="C47" s="146">
        <v>7298.5</v>
      </c>
      <c r="D47" s="146">
        <v>6478.75</v>
      </c>
      <c r="E47" s="146">
        <v>5090</v>
      </c>
      <c r="F47" s="146">
        <v>179</v>
      </c>
      <c r="G47" s="146">
        <v>158.75</v>
      </c>
      <c r="H47" s="146">
        <v>123</v>
      </c>
      <c r="I47" s="146">
        <v>30.5</v>
      </c>
      <c r="J47" s="146">
        <v>26</v>
      </c>
      <c r="K47" s="146">
        <v>23</v>
      </c>
      <c r="L47" s="146">
        <v>12269.75</v>
      </c>
      <c r="M47" s="146">
        <v>11085.5</v>
      </c>
      <c r="N47" s="146">
        <v>8973</v>
      </c>
      <c r="O47" s="146">
        <v>8.25</v>
      </c>
      <c r="P47" s="146">
        <v>7.25</v>
      </c>
      <c r="Q47" s="146">
        <v>5</v>
      </c>
      <c r="R47" s="146">
        <v>124.5</v>
      </c>
      <c r="S47" s="146">
        <v>62</v>
      </c>
      <c r="T47" s="146">
        <v>35</v>
      </c>
      <c r="U47" s="146">
        <v>7096</v>
      </c>
      <c r="V47" s="146">
        <v>6449.25</v>
      </c>
      <c r="W47" s="146">
        <v>6001</v>
      </c>
      <c r="X47" s="147">
        <v>27006.5</v>
      </c>
      <c r="Y47" s="147">
        <v>24267.5</v>
      </c>
      <c r="Z47" s="147">
        <v>20250</v>
      </c>
      <c r="AA47" s="146">
        <v>1</v>
      </c>
      <c r="AB47" s="146">
        <v>1</v>
      </c>
      <c r="AC47" s="146">
        <v>1</v>
      </c>
      <c r="AD47" s="146">
        <v>98.25</v>
      </c>
      <c r="AE47" s="146">
        <v>95.25</v>
      </c>
      <c r="AF47" s="146">
        <v>86</v>
      </c>
      <c r="AG47" s="147">
        <v>27105.75</v>
      </c>
      <c r="AH47" s="147">
        <v>24363.75</v>
      </c>
      <c r="AI47" s="147">
        <v>20337</v>
      </c>
      <c r="AJ47" s="96">
        <v>43001</v>
      </c>
      <c r="AK47" s="112">
        <f t="shared" si="13"/>
        <v>36.000167462111698</v>
      </c>
      <c r="AL47" s="136">
        <f t="shared" si="15"/>
        <v>23077221279.084</v>
      </c>
      <c r="AM47" s="152" t="s">
        <v>268</v>
      </c>
      <c r="AN47" s="152" t="s">
        <v>268</v>
      </c>
      <c r="AO47" s="142"/>
      <c r="AP47" s="112">
        <f t="shared" si="14"/>
        <v>0.89884065189120388</v>
      </c>
      <c r="AQ47" s="142"/>
      <c r="AR47" s="136">
        <f t="shared" si="16"/>
        <v>20686146545.987999</v>
      </c>
      <c r="AS47" s="152" t="s">
        <v>268</v>
      </c>
      <c r="AT47" s="152" t="s">
        <v>268</v>
      </c>
      <c r="AU47" s="112">
        <f t="shared" si="17"/>
        <v>1.2728388998035363</v>
      </c>
      <c r="AV47" s="112">
        <f t="shared" si="18"/>
        <v>1.2354285077454585</v>
      </c>
      <c r="AW47" s="112">
        <f t="shared" si="20"/>
        <v>1.7714285714285714</v>
      </c>
      <c r="AX47" s="136">
        <f t="shared" si="19"/>
        <v>20395729889.506748</v>
      </c>
      <c r="AY47" s="152" t="s">
        <v>268</v>
      </c>
      <c r="AZ47" s="152" t="s">
        <v>268</v>
      </c>
      <c r="BA47" s="144"/>
      <c r="BB47" s="136">
        <f t="shared" si="9"/>
        <v>21956666395.898914</v>
      </c>
      <c r="BC47" s="136">
        <f t="shared" si="10"/>
        <v>22360509707.062443</v>
      </c>
      <c r="BD47" s="136">
        <f t="shared" si="11"/>
        <v>22456922251.116711</v>
      </c>
    </row>
    <row r="48" spans="1:56" s="129" customFormat="1" ht="48">
      <c r="A48" s="135" t="s">
        <v>79</v>
      </c>
      <c r="B48" s="94" t="s">
        <v>173</v>
      </c>
      <c r="C48" s="146">
        <v>4415.75</v>
      </c>
      <c r="D48" s="146">
        <v>3784</v>
      </c>
      <c r="E48" s="146">
        <v>3346</v>
      </c>
      <c r="F48" s="146">
        <v>140.5</v>
      </c>
      <c r="G48" s="146">
        <v>125.25</v>
      </c>
      <c r="H48" s="146">
        <v>114</v>
      </c>
      <c r="I48" s="146">
        <v>17.5</v>
      </c>
      <c r="J48" s="146">
        <v>15.5</v>
      </c>
      <c r="K48" s="146">
        <v>16</v>
      </c>
      <c r="L48" s="146">
        <v>5864.75</v>
      </c>
      <c r="M48" s="146">
        <v>5024.5</v>
      </c>
      <c r="N48" s="146">
        <v>4543</v>
      </c>
      <c r="O48" s="146">
        <v>12</v>
      </c>
      <c r="P48" s="146">
        <v>9.5</v>
      </c>
      <c r="Q48" s="146">
        <v>7</v>
      </c>
      <c r="R48" s="146">
        <v>540</v>
      </c>
      <c r="S48" s="146">
        <v>382.75</v>
      </c>
      <c r="T48" s="146">
        <v>343</v>
      </c>
      <c r="U48" s="146">
        <v>4702.5</v>
      </c>
      <c r="V48" s="146">
        <v>4189.25</v>
      </c>
      <c r="W48" s="146">
        <v>3665</v>
      </c>
      <c r="X48" s="147">
        <v>15693</v>
      </c>
      <c r="Y48" s="147">
        <v>13530.75</v>
      </c>
      <c r="Z48" s="147">
        <v>12034</v>
      </c>
      <c r="AA48" s="146">
        <v>3.5</v>
      </c>
      <c r="AB48" s="146">
        <v>3.5</v>
      </c>
      <c r="AC48" s="146">
        <v>3</v>
      </c>
      <c r="AD48" s="146">
        <v>519.75</v>
      </c>
      <c r="AE48" s="146">
        <v>510</v>
      </c>
      <c r="AF48" s="146">
        <v>519</v>
      </c>
      <c r="AG48" s="147">
        <v>16216.25</v>
      </c>
      <c r="AH48" s="147">
        <v>14044.25</v>
      </c>
      <c r="AI48" s="147">
        <v>12556</v>
      </c>
      <c r="AJ48" s="96">
        <v>51371</v>
      </c>
      <c r="AK48" s="112">
        <f t="shared" si="13"/>
        <v>42.508878741755453</v>
      </c>
      <c r="AL48" s="136">
        <f t="shared" si="15"/>
        <v>16561107503.304001</v>
      </c>
      <c r="AM48" s="152" t="s">
        <v>268</v>
      </c>
      <c r="AN48" s="152" t="s">
        <v>268</v>
      </c>
      <c r="AO48" s="142"/>
      <c r="AP48" s="112">
        <f t="shared" si="14"/>
        <v>0.86606027904108529</v>
      </c>
      <c r="AQ48" s="142"/>
      <c r="AR48" s="136">
        <f t="shared" si="16"/>
        <v>14314305172.440001</v>
      </c>
      <c r="AS48" s="152" t="s">
        <v>268</v>
      </c>
      <c r="AT48" s="152" t="s">
        <v>268</v>
      </c>
      <c r="AU48" s="112">
        <f t="shared" si="17"/>
        <v>1.1309025702331141</v>
      </c>
      <c r="AV48" s="112">
        <f t="shared" si="18"/>
        <v>1.1059872331058771</v>
      </c>
      <c r="AW48" s="112">
        <f t="shared" si="20"/>
        <v>1.1158892128279883</v>
      </c>
      <c r="AX48" s="136">
        <f t="shared" si="19"/>
        <v>13956154342.43021</v>
      </c>
      <c r="AY48" s="152" t="s">
        <v>268</v>
      </c>
      <c r="AZ48" s="152" t="s">
        <v>268</v>
      </c>
      <c r="BA48" s="144"/>
      <c r="BB48" s="136">
        <f t="shared" si="9"/>
        <v>14977373781.596189</v>
      </c>
      <c r="BC48" s="136">
        <f t="shared" si="10"/>
        <v>15252787307.131456</v>
      </c>
      <c r="BD48" s="136">
        <f t="shared" si="11"/>
        <v>15316097478.699327</v>
      </c>
    </row>
    <row r="49" spans="1:56" s="129" customFormat="1" ht="48">
      <c r="A49" s="135" t="s">
        <v>28</v>
      </c>
      <c r="B49" s="94" t="s">
        <v>173</v>
      </c>
      <c r="C49" s="146">
        <v>1574</v>
      </c>
      <c r="D49" s="146">
        <v>1079.5</v>
      </c>
      <c r="E49" s="146">
        <v>776</v>
      </c>
      <c r="F49" s="146">
        <v>45.25</v>
      </c>
      <c r="G49" s="146">
        <v>35</v>
      </c>
      <c r="H49" s="146">
        <v>25</v>
      </c>
      <c r="I49" s="146">
        <v>5.75</v>
      </c>
      <c r="J49" s="146">
        <v>4.5</v>
      </c>
      <c r="K49" s="146">
        <v>3</v>
      </c>
      <c r="L49" s="146">
        <v>3076.25</v>
      </c>
      <c r="M49" s="146">
        <v>2293</v>
      </c>
      <c r="N49" s="146">
        <v>1957</v>
      </c>
      <c r="O49" s="146">
        <v>6.5</v>
      </c>
      <c r="P49" s="146">
        <v>5.5</v>
      </c>
      <c r="Q49" s="146">
        <v>6</v>
      </c>
      <c r="R49" s="146">
        <v>315.5</v>
      </c>
      <c r="S49" s="146">
        <v>153.5</v>
      </c>
      <c r="T49" s="146">
        <v>89</v>
      </c>
      <c r="U49" s="146">
        <v>1724.75</v>
      </c>
      <c r="V49" s="146">
        <v>1423</v>
      </c>
      <c r="W49" s="146">
        <v>1164</v>
      </c>
      <c r="X49" s="147">
        <v>6748</v>
      </c>
      <c r="Y49" s="147">
        <v>4994</v>
      </c>
      <c r="Z49" s="147">
        <v>4020</v>
      </c>
      <c r="AA49" s="146">
        <v>0</v>
      </c>
      <c r="AB49" s="146">
        <v>0</v>
      </c>
      <c r="AC49" s="146">
        <v>0</v>
      </c>
      <c r="AD49" s="146">
        <v>306.5</v>
      </c>
      <c r="AE49" s="146">
        <v>268.25</v>
      </c>
      <c r="AF49" s="146">
        <v>253</v>
      </c>
      <c r="AG49" s="147">
        <v>7054.5</v>
      </c>
      <c r="AH49" s="147">
        <v>5262.25</v>
      </c>
      <c r="AI49" s="147">
        <v>4273</v>
      </c>
      <c r="AJ49" s="96">
        <v>31992</v>
      </c>
      <c r="AK49" s="112">
        <f t="shared" si="13"/>
        <v>37.064530832844952</v>
      </c>
      <c r="AL49" s="136">
        <f t="shared" si="15"/>
        <v>4305066440.2560005</v>
      </c>
      <c r="AM49" s="152" t="s">
        <v>268</v>
      </c>
      <c r="AN49" s="152" t="s">
        <v>268</v>
      </c>
      <c r="AO49" s="142"/>
      <c r="AP49" s="112">
        <f t="shared" si="14"/>
        <v>0.74594230632929337</v>
      </c>
      <c r="AQ49" s="142"/>
      <c r="AR49" s="136">
        <f t="shared" si="16"/>
        <v>3165125320.8000002</v>
      </c>
      <c r="AS49" s="152" t="s">
        <v>268</v>
      </c>
      <c r="AT49" s="152" t="s">
        <v>268</v>
      </c>
      <c r="AU49" s="112">
        <f t="shared" si="17"/>
        <v>1.3911082474226804</v>
      </c>
      <c r="AV49" s="112">
        <f t="shared" si="18"/>
        <v>1.171691364333163</v>
      </c>
      <c r="AW49" s="112">
        <f t="shared" si="20"/>
        <v>1.7247191011235956</v>
      </c>
      <c r="AX49" s="136">
        <f t="shared" si="19"/>
        <v>3050855988.7607646</v>
      </c>
      <c r="AY49" s="152" t="s">
        <v>268</v>
      </c>
      <c r="AZ49" s="152" t="s">
        <v>268</v>
      </c>
      <c r="BA49" s="144"/>
      <c r="BB49" s="136">
        <f t="shared" si="9"/>
        <v>3281094487.6791468</v>
      </c>
      <c r="BC49" s="136">
        <f t="shared" si="10"/>
        <v>3335669706.0020905</v>
      </c>
      <c r="BD49" s="136">
        <f t="shared" si="11"/>
        <v>3349786466.4134703</v>
      </c>
    </row>
    <row r="50" spans="1:56" s="129" customFormat="1" ht="48">
      <c r="A50" s="135" t="s">
        <v>30</v>
      </c>
      <c r="B50" s="94" t="s">
        <v>173</v>
      </c>
      <c r="C50" s="146">
        <v>1141.5</v>
      </c>
      <c r="D50" s="146">
        <v>1067.5</v>
      </c>
      <c r="E50" s="146">
        <v>894</v>
      </c>
      <c r="F50" s="146">
        <v>54.75</v>
      </c>
      <c r="G50" s="146">
        <v>49</v>
      </c>
      <c r="H50" s="146">
        <v>38</v>
      </c>
      <c r="I50" s="146">
        <v>2</v>
      </c>
      <c r="J50" s="146">
        <v>0.25</v>
      </c>
      <c r="K50" s="146">
        <v>0</v>
      </c>
      <c r="L50" s="146">
        <v>2021</v>
      </c>
      <c r="M50" s="146">
        <v>1896</v>
      </c>
      <c r="N50" s="146">
        <v>1575</v>
      </c>
      <c r="O50" s="146">
        <v>4</v>
      </c>
      <c r="P50" s="146">
        <v>4</v>
      </c>
      <c r="Q50" s="146">
        <v>0</v>
      </c>
      <c r="R50" s="146">
        <v>65.5</v>
      </c>
      <c r="S50" s="146">
        <v>61.25</v>
      </c>
      <c r="T50" s="146">
        <v>47</v>
      </c>
      <c r="U50" s="146">
        <v>1257.25</v>
      </c>
      <c r="V50" s="146">
        <v>1094</v>
      </c>
      <c r="W50" s="146">
        <v>930</v>
      </c>
      <c r="X50" s="147">
        <v>4546</v>
      </c>
      <c r="Y50" s="147">
        <v>4172</v>
      </c>
      <c r="Z50" s="147">
        <v>3484</v>
      </c>
      <c r="AA50" s="146">
        <v>8.5</v>
      </c>
      <c r="AB50" s="146">
        <v>8.25</v>
      </c>
      <c r="AC50" s="146">
        <v>5</v>
      </c>
      <c r="AD50" s="146">
        <v>48.25</v>
      </c>
      <c r="AE50" s="146">
        <v>48</v>
      </c>
      <c r="AF50" s="146">
        <v>48</v>
      </c>
      <c r="AG50" s="147">
        <v>4602.75</v>
      </c>
      <c r="AH50" s="147">
        <v>4228.25</v>
      </c>
      <c r="AI50" s="147">
        <v>3537</v>
      </c>
      <c r="AJ50" s="96">
        <v>33530</v>
      </c>
      <c r="AK50" s="112">
        <f t="shared" si="13"/>
        <v>34.904682140863045</v>
      </c>
      <c r="AL50" s="136">
        <f t="shared" si="15"/>
        <v>3020063462.6399999</v>
      </c>
      <c r="AM50" s="152" t="s">
        <v>268</v>
      </c>
      <c r="AN50" s="152" t="s">
        <v>268</v>
      </c>
      <c r="AO50" s="142"/>
      <c r="AP50" s="112">
        <f t="shared" si="14"/>
        <v>0.91863559828363484</v>
      </c>
      <c r="AQ50" s="142"/>
      <c r="AR50" s="136">
        <f t="shared" si="16"/>
        <v>2782882301.6399999</v>
      </c>
      <c r="AS50" s="152" t="s">
        <v>268</v>
      </c>
      <c r="AT50" s="152" t="s">
        <v>268</v>
      </c>
      <c r="AU50" s="112">
        <f t="shared" si="17"/>
        <v>1.1940715883668904</v>
      </c>
      <c r="AV50" s="112">
        <f t="shared" si="18"/>
        <v>1.2038095238095239</v>
      </c>
      <c r="AW50" s="112">
        <f t="shared" si="20"/>
        <v>1.303191489361702</v>
      </c>
      <c r="AX50" s="136">
        <f t="shared" si="19"/>
        <v>2694233997.8977399</v>
      </c>
      <c r="AY50" s="152" t="s">
        <v>268</v>
      </c>
      <c r="AZ50" s="152" t="s">
        <v>268</v>
      </c>
      <c r="BA50" s="144"/>
      <c r="BB50" s="136">
        <f t="shared" si="9"/>
        <v>2902364287.4206381</v>
      </c>
      <c r="BC50" s="136">
        <f t="shared" si="10"/>
        <v>2955670178.5991664</v>
      </c>
      <c r="BD50" s="136">
        <f t="shared" si="11"/>
        <v>2968514229.853899</v>
      </c>
    </row>
    <row r="51" spans="1:56" s="129" customFormat="1" ht="48">
      <c r="A51" s="135" t="s">
        <v>65</v>
      </c>
      <c r="B51" s="94" t="s">
        <v>173</v>
      </c>
      <c r="C51" s="146">
        <v>655</v>
      </c>
      <c r="D51" s="146">
        <v>485.25</v>
      </c>
      <c r="E51" s="146">
        <v>413</v>
      </c>
      <c r="F51" s="146">
        <v>21.5</v>
      </c>
      <c r="G51" s="146">
        <v>13.75</v>
      </c>
      <c r="H51" s="146">
        <v>13</v>
      </c>
      <c r="I51" s="146">
        <v>8</v>
      </c>
      <c r="J51" s="146">
        <v>3.75</v>
      </c>
      <c r="K51" s="146">
        <v>4</v>
      </c>
      <c r="L51" s="146">
        <v>1409.75</v>
      </c>
      <c r="M51" s="146">
        <v>1156</v>
      </c>
      <c r="N51" s="146">
        <v>1162</v>
      </c>
      <c r="O51" s="146">
        <v>10</v>
      </c>
      <c r="P51" s="146">
        <v>8</v>
      </c>
      <c r="Q51" s="146">
        <v>9</v>
      </c>
      <c r="R51" s="146">
        <v>169.75</v>
      </c>
      <c r="S51" s="146">
        <v>152.5</v>
      </c>
      <c r="T51" s="146">
        <v>221</v>
      </c>
      <c r="U51" s="146">
        <v>634.25</v>
      </c>
      <c r="V51" s="146">
        <v>521.25</v>
      </c>
      <c r="W51" s="146">
        <v>514</v>
      </c>
      <c r="X51" s="147">
        <v>2908.25</v>
      </c>
      <c r="Y51" s="147">
        <v>2340.5</v>
      </c>
      <c r="Z51" s="147">
        <v>2336</v>
      </c>
      <c r="AA51" s="146">
        <v>0</v>
      </c>
      <c r="AB51" s="146">
        <v>0</v>
      </c>
      <c r="AC51" s="146">
        <v>0</v>
      </c>
      <c r="AD51" s="146">
        <v>52.75</v>
      </c>
      <c r="AE51" s="146">
        <v>48.75</v>
      </c>
      <c r="AF51" s="146">
        <v>50</v>
      </c>
      <c r="AG51" s="147">
        <v>2961</v>
      </c>
      <c r="AH51" s="147">
        <v>2389.25</v>
      </c>
      <c r="AI51" s="147">
        <v>2386</v>
      </c>
      <c r="AJ51" s="96">
        <v>37028</v>
      </c>
      <c r="AK51" s="112">
        <f t="shared" si="13"/>
        <v>27.904175588865098</v>
      </c>
      <c r="AL51" s="136">
        <f t="shared" si="15"/>
        <v>2092816339.296</v>
      </c>
      <c r="AM51" s="152" t="s">
        <v>268</v>
      </c>
      <c r="AN51" s="152" t="s">
        <v>268</v>
      </c>
      <c r="AO51" s="142"/>
      <c r="AP51" s="112">
        <f t="shared" si="14"/>
        <v>0.80690645052347176</v>
      </c>
      <c r="AQ51" s="142"/>
      <c r="AR51" s="136">
        <f t="shared" si="16"/>
        <v>1660245467.904</v>
      </c>
      <c r="AS51" s="152" t="s">
        <v>268</v>
      </c>
      <c r="AT51" s="152" t="s">
        <v>268</v>
      </c>
      <c r="AU51" s="112">
        <f t="shared" si="17"/>
        <v>1.1749394673123488</v>
      </c>
      <c r="AV51" s="112">
        <f t="shared" si="18"/>
        <v>0.99483648881239239</v>
      </c>
      <c r="AW51" s="112">
        <f t="shared" si="20"/>
        <v>0.69004524886877827</v>
      </c>
      <c r="AX51" s="136">
        <f t="shared" si="19"/>
        <v>1660040689.7884052</v>
      </c>
      <c r="AY51" s="152" t="s">
        <v>268</v>
      </c>
      <c r="AZ51" s="152" t="s">
        <v>268</v>
      </c>
      <c r="BA51" s="144"/>
      <c r="BB51" s="136">
        <f t="shared" si="9"/>
        <v>1782802056.6484852</v>
      </c>
      <c r="BC51" s="136">
        <f t="shared" si="10"/>
        <v>1811616142.8937929</v>
      </c>
      <c r="BD51" s="136">
        <f t="shared" si="11"/>
        <v>1819137145.0792971</v>
      </c>
    </row>
    <row r="52" spans="1:56" s="129" customFormat="1" ht="48">
      <c r="A52" s="135" t="s">
        <v>45</v>
      </c>
      <c r="B52" s="94" t="s">
        <v>173</v>
      </c>
      <c r="C52" s="146">
        <v>10931.5</v>
      </c>
      <c r="D52" s="146">
        <v>10485.75</v>
      </c>
      <c r="E52" s="146">
        <v>8316</v>
      </c>
      <c r="F52" s="146">
        <v>357.75</v>
      </c>
      <c r="G52" s="146">
        <v>335.5</v>
      </c>
      <c r="H52" s="146">
        <v>294</v>
      </c>
      <c r="I52" s="146">
        <v>46.5</v>
      </c>
      <c r="J52" s="146">
        <v>44.25</v>
      </c>
      <c r="K52" s="146">
        <v>39</v>
      </c>
      <c r="L52" s="146">
        <v>18780.5</v>
      </c>
      <c r="M52" s="146">
        <v>18273</v>
      </c>
      <c r="N52" s="146">
        <v>16177</v>
      </c>
      <c r="O52" s="146">
        <v>27.5</v>
      </c>
      <c r="P52" s="146">
        <v>25.5</v>
      </c>
      <c r="Q52" s="146">
        <v>24</v>
      </c>
      <c r="R52" s="146">
        <v>86.25</v>
      </c>
      <c r="S52" s="146">
        <v>79</v>
      </c>
      <c r="T52" s="146">
        <v>85</v>
      </c>
      <c r="U52" s="146">
        <v>8938</v>
      </c>
      <c r="V52" s="146">
        <v>8527.5</v>
      </c>
      <c r="W52" s="146">
        <v>7943</v>
      </c>
      <c r="X52" s="147">
        <v>39168</v>
      </c>
      <c r="Y52" s="147">
        <v>37770.5</v>
      </c>
      <c r="Z52" s="147">
        <v>32878</v>
      </c>
      <c r="AA52" s="146">
        <v>18</v>
      </c>
      <c r="AB52" s="146">
        <v>18</v>
      </c>
      <c r="AC52" s="146">
        <v>18</v>
      </c>
      <c r="AD52" s="146">
        <v>598.75</v>
      </c>
      <c r="AE52" s="146">
        <v>587.75</v>
      </c>
      <c r="AF52" s="146">
        <v>582</v>
      </c>
      <c r="AG52" s="147">
        <v>39784.75</v>
      </c>
      <c r="AH52" s="147">
        <v>38376.25</v>
      </c>
      <c r="AI52" s="147">
        <v>33478</v>
      </c>
      <c r="AJ52" s="96">
        <v>39347</v>
      </c>
      <c r="AK52" s="112">
        <f t="shared" si="13"/>
        <v>28.569035554252693</v>
      </c>
      <c r="AL52" s="136">
        <f t="shared" si="15"/>
        <v>31196320258.488003</v>
      </c>
      <c r="AM52" s="152" t="s">
        <v>268</v>
      </c>
      <c r="AN52" s="152" t="s">
        <v>268</v>
      </c>
      <c r="AO52" s="142"/>
      <c r="AP52" s="112">
        <f t="shared" si="14"/>
        <v>0.96459698753919532</v>
      </c>
      <c r="AQ52" s="142"/>
      <c r="AR52" s="136">
        <f t="shared" si="16"/>
        <v>30050215333.908001</v>
      </c>
      <c r="AS52" s="152" t="s">
        <v>268</v>
      </c>
      <c r="AT52" s="152" t="s">
        <v>268</v>
      </c>
      <c r="AU52" s="112">
        <f t="shared" si="17"/>
        <v>1.2609126984126984</v>
      </c>
      <c r="AV52" s="112">
        <f t="shared" si="18"/>
        <v>1.1295666687272052</v>
      </c>
      <c r="AW52" s="112">
        <f t="shared" si="20"/>
        <v>0.92941176470588238</v>
      </c>
      <c r="AX52" s="136">
        <f t="shared" si="19"/>
        <v>29791821283.236198</v>
      </c>
      <c r="AY52" s="152" t="s">
        <v>268</v>
      </c>
      <c r="AZ52" s="152" t="s">
        <v>268</v>
      </c>
      <c r="BA52" s="144"/>
      <c r="BB52" s="136">
        <f t="shared" si="9"/>
        <v>32169772940.54068</v>
      </c>
      <c r="BC52" s="136">
        <f t="shared" si="10"/>
        <v>32779867671.248653</v>
      </c>
      <c r="BD52" s="136">
        <f t="shared" si="11"/>
        <v>32926636933.236618</v>
      </c>
    </row>
    <row r="53" spans="1:56" s="129" customFormat="1" ht="48">
      <c r="A53" s="135" t="s">
        <v>75</v>
      </c>
      <c r="B53" s="94" t="s">
        <v>173</v>
      </c>
      <c r="C53" s="146">
        <v>3194</v>
      </c>
      <c r="D53" s="146">
        <v>2284.75</v>
      </c>
      <c r="E53" s="146">
        <v>1883</v>
      </c>
      <c r="F53" s="146">
        <v>105.75</v>
      </c>
      <c r="G53" s="146">
        <v>73.5</v>
      </c>
      <c r="H53" s="146">
        <v>59</v>
      </c>
      <c r="I53" s="146">
        <v>44.25</v>
      </c>
      <c r="J53" s="146">
        <v>38.75</v>
      </c>
      <c r="K53" s="146">
        <v>41</v>
      </c>
      <c r="L53" s="146">
        <v>5504.5</v>
      </c>
      <c r="M53" s="146">
        <v>4131.75</v>
      </c>
      <c r="N53" s="146">
        <v>3768</v>
      </c>
      <c r="O53" s="146">
        <v>34.5</v>
      </c>
      <c r="P53" s="146">
        <v>24.5</v>
      </c>
      <c r="Q53" s="146">
        <v>22</v>
      </c>
      <c r="R53" s="146">
        <v>36.75</v>
      </c>
      <c r="S53" s="146">
        <v>26.25</v>
      </c>
      <c r="T53" s="146">
        <v>28</v>
      </c>
      <c r="U53" s="146">
        <v>2773.25</v>
      </c>
      <c r="V53" s="146">
        <v>2528.5</v>
      </c>
      <c r="W53" s="146">
        <v>2622</v>
      </c>
      <c r="X53" s="147">
        <v>11693</v>
      </c>
      <c r="Y53" s="147">
        <v>9108</v>
      </c>
      <c r="Z53" s="147">
        <v>8423</v>
      </c>
      <c r="AA53" s="146">
        <v>0.5</v>
      </c>
      <c r="AB53" s="146">
        <v>0.5</v>
      </c>
      <c r="AC53" s="146">
        <v>1</v>
      </c>
      <c r="AD53" s="146">
        <v>43.25</v>
      </c>
      <c r="AE53" s="146">
        <v>39.25</v>
      </c>
      <c r="AF53" s="146">
        <v>38</v>
      </c>
      <c r="AG53" s="147">
        <v>11736.75</v>
      </c>
      <c r="AH53" s="147">
        <v>9147.75</v>
      </c>
      <c r="AI53" s="147">
        <v>8462</v>
      </c>
      <c r="AJ53" s="96">
        <v>42279</v>
      </c>
      <c r="AK53" s="112">
        <f t="shared" si="13"/>
        <v>38.199191751331348</v>
      </c>
      <c r="AL53" s="136">
        <f t="shared" si="15"/>
        <v>9885663096.3000011</v>
      </c>
      <c r="AM53" s="152" t="s">
        <v>268</v>
      </c>
      <c r="AN53" s="152" t="s">
        <v>268</v>
      </c>
      <c r="AO53" s="142"/>
      <c r="AP53" s="112">
        <f t="shared" si="14"/>
        <v>0.77941082497284175</v>
      </c>
      <c r="AQ53" s="142"/>
      <c r="AR53" s="136">
        <f t="shared" si="16"/>
        <v>7567837670.1240005</v>
      </c>
      <c r="AS53" s="152" t="s">
        <v>268</v>
      </c>
      <c r="AT53" s="152" t="s">
        <v>268</v>
      </c>
      <c r="AU53" s="112">
        <f t="shared" si="17"/>
        <v>1.2133563462559744</v>
      </c>
      <c r="AV53" s="112">
        <f t="shared" si="18"/>
        <v>1.0965366242038217</v>
      </c>
      <c r="AW53" s="112">
        <f t="shared" si="20"/>
        <v>0.9375</v>
      </c>
      <c r="AX53" s="136">
        <f t="shared" si="19"/>
        <v>7643311322.6631317</v>
      </c>
      <c r="AY53" s="152" t="s">
        <v>268</v>
      </c>
      <c r="AZ53" s="152" t="s">
        <v>268</v>
      </c>
      <c r="BA53" s="144"/>
      <c r="BB53" s="136">
        <f t="shared" si="9"/>
        <v>8207566449.4255009</v>
      </c>
      <c r="BC53" s="136">
        <f t="shared" si="10"/>
        <v>8352138255.8465557</v>
      </c>
      <c r="BD53" s="136">
        <f t="shared" si="11"/>
        <v>8386960504.7269497</v>
      </c>
    </row>
    <row r="54" spans="1:56" s="129" customFormat="1" ht="48">
      <c r="A54" s="135" t="s">
        <v>38</v>
      </c>
      <c r="B54" s="94" t="s">
        <v>173</v>
      </c>
      <c r="C54" s="146">
        <v>7089.25</v>
      </c>
      <c r="D54" s="146">
        <v>6555.5</v>
      </c>
      <c r="E54" s="146">
        <v>6430</v>
      </c>
      <c r="F54" s="146">
        <v>80</v>
      </c>
      <c r="G54" s="146">
        <v>75.25</v>
      </c>
      <c r="H54" s="146">
        <v>77</v>
      </c>
      <c r="I54" s="146">
        <v>15</v>
      </c>
      <c r="J54" s="146">
        <v>13</v>
      </c>
      <c r="K54" s="146">
        <v>15</v>
      </c>
      <c r="L54" s="146">
        <v>12780</v>
      </c>
      <c r="M54" s="146">
        <v>12423.5</v>
      </c>
      <c r="N54" s="146">
        <v>12966</v>
      </c>
      <c r="O54" s="146">
        <v>6.25</v>
      </c>
      <c r="P54" s="146">
        <v>5.25</v>
      </c>
      <c r="Q54" s="146">
        <v>2</v>
      </c>
      <c r="R54" s="146">
        <v>855.75</v>
      </c>
      <c r="S54" s="146">
        <v>824.25</v>
      </c>
      <c r="T54" s="146">
        <v>823</v>
      </c>
      <c r="U54" s="146">
        <v>4871</v>
      </c>
      <c r="V54" s="146">
        <v>4715</v>
      </c>
      <c r="W54" s="146">
        <v>4792</v>
      </c>
      <c r="X54" s="147">
        <v>25697.25</v>
      </c>
      <c r="Y54" s="147">
        <v>24611.75</v>
      </c>
      <c r="Z54" s="147">
        <v>25105</v>
      </c>
      <c r="AA54" s="146">
        <v>17</v>
      </c>
      <c r="AB54" s="146">
        <v>17</v>
      </c>
      <c r="AC54" s="146">
        <v>17</v>
      </c>
      <c r="AD54" s="146">
        <v>72</v>
      </c>
      <c r="AE54" s="146">
        <v>72</v>
      </c>
      <c r="AF54" s="146">
        <v>72</v>
      </c>
      <c r="AG54" s="147">
        <v>25786.25</v>
      </c>
      <c r="AH54" s="147">
        <v>24700.75</v>
      </c>
      <c r="AI54" s="147">
        <v>25194</v>
      </c>
      <c r="AJ54" s="96">
        <v>26222</v>
      </c>
      <c r="AK54" s="112">
        <f t="shared" si="13"/>
        <v>23.591809164029371</v>
      </c>
      <c r="AL54" s="136">
        <f t="shared" si="15"/>
        <v>13410932480.4</v>
      </c>
      <c r="AM54" s="152" t="s">
        <v>268</v>
      </c>
      <c r="AN54" s="152" t="s">
        <v>268</v>
      </c>
      <c r="AO54" s="142"/>
      <c r="AP54" s="112">
        <f t="shared" si="14"/>
        <v>0.95790392166367733</v>
      </c>
      <c r="AQ54" s="142"/>
      <c r="AR54" s="136">
        <f t="shared" si="16"/>
        <v>12749888866.512001</v>
      </c>
      <c r="AS54" s="152" t="s">
        <v>268</v>
      </c>
      <c r="AT54" s="152" t="s">
        <v>268</v>
      </c>
      <c r="AU54" s="112">
        <f t="shared" si="17"/>
        <v>1.0195178849144635</v>
      </c>
      <c r="AV54" s="112">
        <f t="shared" si="18"/>
        <v>0.95815980256054301</v>
      </c>
      <c r="AW54" s="112">
        <f t="shared" si="20"/>
        <v>1.0015188335358445</v>
      </c>
      <c r="AX54" s="136">
        <f t="shared" si="19"/>
        <v>12783391794.511831</v>
      </c>
      <c r="AY54" s="152" t="s">
        <v>268</v>
      </c>
      <c r="AZ54" s="152" t="s">
        <v>268</v>
      </c>
      <c r="BA54" s="144"/>
      <c r="BB54" s="136">
        <f t="shared" si="9"/>
        <v>13787707824.70088</v>
      </c>
      <c r="BC54" s="136">
        <f t="shared" si="10"/>
        <v>14040158345.266691</v>
      </c>
      <c r="BD54" s="136">
        <f t="shared" si="11"/>
        <v>14102036740.012938</v>
      </c>
    </row>
    <row r="55" spans="1:56" s="129" customFormat="1" ht="48">
      <c r="A55" s="135" t="s">
        <v>39</v>
      </c>
      <c r="B55" s="94" t="s">
        <v>173</v>
      </c>
      <c r="C55" s="146">
        <v>1417.75</v>
      </c>
      <c r="D55" s="146">
        <v>1254.25</v>
      </c>
      <c r="E55" s="146">
        <v>1346</v>
      </c>
      <c r="F55" s="146">
        <v>60</v>
      </c>
      <c r="G55" s="146">
        <v>56.75</v>
      </c>
      <c r="H55" s="146">
        <v>57</v>
      </c>
      <c r="I55" s="146">
        <v>9.75</v>
      </c>
      <c r="J55" s="146">
        <v>7.75</v>
      </c>
      <c r="K55" s="146">
        <v>10</v>
      </c>
      <c r="L55" s="146">
        <v>1932</v>
      </c>
      <c r="M55" s="146">
        <v>1785.75</v>
      </c>
      <c r="N55" s="146">
        <v>2004</v>
      </c>
      <c r="O55" s="146">
        <v>2</v>
      </c>
      <c r="P55" s="146">
        <v>2</v>
      </c>
      <c r="Q55" s="146">
        <v>2</v>
      </c>
      <c r="R55" s="146">
        <v>100.75</v>
      </c>
      <c r="S55" s="146">
        <v>82</v>
      </c>
      <c r="T55" s="146">
        <v>69</v>
      </c>
      <c r="U55" s="146">
        <v>621.25</v>
      </c>
      <c r="V55" s="146">
        <v>599.75</v>
      </c>
      <c r="W55" s="146">
        <v>572</v>
      </c>
      <c r="X55" s="147">
        <v>4143.5</v>
      </c>
      <c r="Y55" s="147">
        <v>3788.25</v>
      </c>
      <c r="Z55" s="147">
        <v>4060</v>
      </c>
      <c r="AA55" s="146">
        <v>3.5</v>
      </c>
      <c r="AB55" s="146">
        <v>3.5</v>
      </c>
      <c r="AC55" s="146">
        <v>4</v>
      </c>
      <c r="AD55" s="146">
        <v>80</v>
      </c>
      <c r="AE55" s="146">
        <v>80</v>
      </c>
      <c r="AF55" s="146">
        <v>95</v>
      </c>
      <c r="AG55" s="147">
        <v>4227</v>
      </c>
      <c r="AH55" s="147">
        <v>3871.75</v>
      </c>
      <c r="AI55" s="147">
        <v>4159</v>
      </c>
      <c r="AJ55" s="96">
        <v>25199</v>
      </c>
      <c r="AK55" s="112">
        <f t="shared" si="13"/>
        <v>18.329767726161368</v>
      </c>
      <c r="AL55" s="136">
        <f t="shared" si="15"/>
        <v>2233938522.5279999</v>
      </c>
      <c r="AM55" s="152" t="s">
        <v>268</v>
      </c>
      <c r="AN55" s="152" t="s">
        <v>268</v>
      </c>
      <c r="AO55" s="142"/>
      <c r="AP55" s="112">
        <f t="shared" si="14"/>
        <v>0.91595694345871781</v>
      </c>
      <c r="AQ55" s="142"/>
      <c r="AR55" s="136">
        <f t="shared" si="16"/>
        <v>2029219427.424</v>
      </c>
      <c r="AS55" s="152" t="s">
        <v>268</v>
      </c>
      <c r="AT55" s="152" t="s">
        <v>268</v>
      </c>
      <c r="AU55" s="112">
        <f t="shared" si="17"/>
        <v>0.93183506686478457</v>
      </c>
      <c r="AV55" s="112">
        <f t="shared" si="18"/>
        <v>0.89109281437125754</v>
      </c>
      <c r="AW55" s="112">
        <f t="shared" si="20"/>
        <v>1.1884057971014492</v>
      </c>
      <c r="AX55" s="136">
        <f t="shared" si="19"/>
        <v>2018673496.1135898</v>
      </c>
      <c r="AY55" s="152" t="s">
        <v>268</v>
      </c>
      <c r="AZ55" s="152" t="s">
        <v>268</v>
      </c>
      <c r="BA55" s="144"/>
      <c r="BB55" s="136">
        <f t="shared" si="9"/>
        <v>2186429944.3683534</v>
      </c>
      <c r="BC55" s="136">
        <f t="shared" si="10"/>
        <v>2231727259.2068105</v>
      </c>
      <c r="BD55" s="136">
        <f t="shared" si="11"/>
        <v>2242128412.2364044</v>
      </c>
    </row>
    <row r="56" spans="1:56" s="129" customFormat="1" ht="17.25" customHeight="1">
      <c r="A56" s="135" t="s">
        <v>31</v>
      </c>
      <c r="B56" s="94" t="s">
        <v>173</v>
      </c>
      <c r="C56" s="146">
        <v>1028.75</v>
      </c>
      <c r="D56" s="146">
        <v>840.25</v>
      </c>
      <c r="E56" s="146">
        <v>631</v>
      </c>
      <c r="F56" s="146">
        <v>31.5</v>
      </c>
      <c r="G56" s="146">
        <v>29</v>
      </c>
      <c r="H56" s="146">
        <v>23</v>
      </c>
      <c r="I56" s="146">
        <v>2</v>
      </c>
      <c r="J56" s="146">
        <v>2</v>
      </c>
      <c r="K56" s="146">
        <v>2</v>
      </c>
      <c r="L56" s="146">
        <v>1498.75</v>
      </c>
      <c r="M56" s="146">
        <v>1294.5</v>
      </c>
      <c r="N56" s="146">
        <v>1064</v>
      </c>
      <c r="O56" s="146">
        <v>3</v>
      </c>
      <c r="P56" s="146">
        <v>1</v>
      </c>
      <c r="Q56" s="146">
        <v>0</v>
      </c>
      <c r="R56" s="146">
        <v>9.25</v>
      </c>
      <c r="S56" s="146">
        <v>6</v>
      </c>
      <c r="T56" s="146">
        <v>7</v>
      </c>
      <c r="U56" s="146">
        <v>892.25</v>
      </c>
      <c r="V56" s="146">
        <v>837.5</v>
      </c>
      <c r="W56" s="146">
        <v>661</v>
      </c>
      <c r="X56" s="147">
        <v>3465.5</v>
      </c>
      <c r="Y56" s="147">
        <v>3010.25</v>
      </c>
      <c r="Z56" s="147">
        <v>2388</v>
      </c>
      <c r="AA56" s="146">
        <v>3</v>
      </c>
      <c r="AB56" s="146">
        <v>3</v>
      </c>
      <c r="AC56" s="146">
        <v>2</v>
      </c>
      <c r="AD56" s="146">
        <v>54.5</v>
      </c>
      <c r="AE56" s="146">
        <v>46</v>
      </c>
      <c r="AF56" s="146">
        <v>51</v>
      </c>
      <c r="AG56" s="147">
        <v>3523</v>
      </c>
      <c r="AH56" s="147">
        <v>3059.25</v>
      </c>
      <c r="AI56" s="147">
        <v>2441</v>
      </c>
      <c r="AJ56" s="96">
        <v>28394</v>
      </c>
      <c r="AK56" s="112">
        <f t="shared" si="13"/>
        <v>37.695510295937886</v>
      </c>
      <c r="AL56" s="136">
        <f t="shared" si="15"/>
        <v>2019842057.832</v>
      </c>
      <c r="AM56" s="152" t="s">
        <v>268</v>
      </c>
      <c r="AN56" s="152" t="s">
        <v>268</v>
      </c>
      <c r="AO56" s="142"/>
      <c r="AP56" s="112">
        <f t="shared" si="14"/>
        <v>0.86836502980414421</v>
      </c>
      <c r="AQ56" s="142"/>
      <c r="AR56" s="136">
        <f t="shared" si="16"/>
        <v>1731607635.6960001</v>
      </c>
      <c r="AS56" s="152" t="s">
        <v>268</v>
      </c>
      <c r="AT56" s="152" t="s">
        <v>268</v>
      </c>
      <c r="AU56" s="112">
        <f t="shared" si="17"/>
        <v>1.3316164817749603</v>
      </c>
      <c r="AV56" s="112">
        <f t="shared" si="18"/>
        <v>1.2166353383458646</v>
      </c>
      <c r="AW56" s="112">
        <f t="shared" si="20"/>
        <v>0.8571428571428571</v>
      </c>
      <c r="AX56" s="136">
        <f t="shared" si="19"/>
        <v>1662253389.8022327</v>
      </c>
      <c r="AY56" s="152" t="s">
        <v>268</v>
      </c>
      <c r="AZ56" s="152" t="s">
        <v>268</v>
      </c>
      <c r="BA56" s="144"/>
      <c r="BB56" s="136">
        <f t="shared" si="9"/>
        <v>1792686066.5301547</v>
      </c>
      <c r="BC56" s="136">
        <f t="shared" si="10"/>
        <v>1827143773.1278276</v>
      </c>
      <c r="BD56" s="136">
        <f t="shared" si="11"/>
        <v>1835214913.3853848</v>
      </c>
    </row>
    <row r="57" spans="1:56" s="129" customFormat="1" ht="48">
      <c r="A57" s="135" t="s">
        <v>19</v>
      </c>
      <c r="B57" s="94" t="s">
        <v>173</v>
      </c>
      <c r="C57" s="146">
        <v>2285.25</v>
      </c>
      <c r="D57" s="146">
        <v>1566.25</v>
      </c>
      <c r="E57" s="146">
        <v>1380</v>
      </c>
      <c r="F57" s="146">
        <v>84.75</v>
      </c>
      <c r="G57" s="146">
        <v>67.5</v>
      </c>
      <c r="H57" s="146">
        <v>69</v>
      </c>
      <c r="I57" s="146">
        <v>7.5</v>
      </c>
      <c r="J57" s="146">
        <v>5</v>
      </c>
      <c r="K57" s="146">
        <v>5</v>
      </c>
      <c r="L57" s="146">
        <v>3794.5</v>
      </c>
      <c r="M57" s="146">
        <v>2677.75</v>
      </c>
      <c r="N57" s="146">
        <v>2429</v>
      </c>
      <c r="O57" s="146">
        <v>5.5</v>
      </c>
      <c r="P57" s="146">
        <v>4.5</v>
      </c>
      <c r="Q57" s="146">
        <v>5</v>
      </c>
      <c r="R57" s="146">
        <v>115.5</v>
      </c>
      <c r="S57" s="146">
        <v>93.75</v>
      </c>
      <c r="T57" s="146">
        <v>90</v>
      </c>
      <c r="U57" s="146">
        <v>2508.25</v>
      </c>
      <c r="V57" s="146">
        <v>2282.5</v>
      </c>
      <c r="W57" s="146">
        <v>2125</v>
      </c>
      <c r="X57" s="147">
        <v>8801.25</v>
      </c>
      <c r="Y57" s="147">
        <v>6697.25</v>
      </c>
      <c r="Z57" s="147">
        <v>6103</v>
      </c>
      <c r="AA57" s="146">
        <v>2</v>
      </c>
      <c r="AB57" s="146">
        <v>2</v>
      </c>
      <c r="AC57" s="146">
        <v>2</v>
      </c>
      <c r="AD57" s="146">
        <v>114.5</v>
      </c>
      <c r="AE57" s="146">
        <v>104.25</v>
      </c>
      <c r="AF57" s="146">
        <v>110</v>
      </c>
      <c r="AG57" s="147">
        <v>8917.75</v>
      </c>
      <c r="AH57" s="147">
        <v>6803.5</v>
      </c>
      <c r="AI57" s="147">
        <v>6215</v>
      </c>
      <c r="AJ57" s="96">
        <v>46712</v>
      </c>
      <c r="AK57" s="112">
        <f t="shared" si="13"/>
        <v>50.48661800486618</v>
      </c>
      <c r="AL57" s="136">
        <f t="shared" si="15"/>
        <v>8181726569.5679998</v>
      </c>
      <c r="AM57" s="152" t="s">
        <v>268</v>
      </c>
      <c r="AN57" s="152" t="s">
        <v>268</v>
      </c>
      <c r="AO57" s="142"/>
      <c r="AP57" s="112">
        <f t="shared" si="14"/>
        <v>0.76291665498584282</v>
      </c>
      <c r="AQ57" s="142"/>
      <c r="AR57" s="136">
        <f t="shared" si="16"/>
        <v>6115518784.224</v>
      </c>
      <c r="AS57" s="152" t="s">
        <v>268</v>
      </c>
      <c r="AT57" s="152" t="s">
        <v>268</v>
      </c>
      <c r="AU57" s="112">
        <f t="shared" si="17"/>
        <v>1.1349637681159421</v>
      </c>
      <c r="AV57" s="112">
        <f t="shared" si="18"/>
        <v>1.1024083985179085</v>
      </c>
      <c r="AW57" s="112">
        <f t="shared" si="20"/>
        <v>1.0416666666666667</v>
      </c>
      <c r="AX57" s="136">
        <f t="shared" si="19"/>
        <v>6031538959.1091871</v>
      </c>
      <c r="AY57" s="152" t="s">
        <v>268</v>
      </c>
      <c r="AZ57" s="152" t="s">
        <v>268</v>
      </c>
      <c r="BA57" s="144"/>
      <c r="BB57" s="136">
        <f t="shared" si="9"/>
        <v>6453951458.848937</v>
      </c>
      <c r="BC57" s="136">
        <f t="shared" si="10"/>
        <v>6562948034.0557051</v>
      </c>
      <c r="BD57" s="136">
        <f t="shared" si="11"/>
        <v>6589032658.2138929</v>
      </c>
    </row>
    <row r="58" spans="1:56" s="129" customFormat="1" ht="48">
      <c r="A58" s="135" t="s">
        <v>20</v>
      </c>
      <c r="B58" s="94" t="s">
        <v>173</v>
      </c>
      <c r="C58" s="146">
        <v>3160.25</v>
      </c>
      <c r="D58" s="146">
        <v>2495.5</v>
      </c>
      <c r="E58" s="146">
        <v>1638</v>
      </c>
      <c r="F58" s="146">
        <v>88.5</v>
      </c>
      <c r="G58" s="146">
        <v>81.5</v>
      </c>
      <c r="H58" s="146">
        <v>54</v>
      </c>
      <c r="I58" s="146">
        <v>13</v>
      </c>
      <c r="J58" s="146">
        <v>13</v>
      </c>
      <c r="K58" s="146">
        <v>11</v>
      </c>
      <c r="L58" s="146">
        <v>5892.25</v>
      </c>
      <c r="M58" s="146">
        <v>5070</v>
      </c>
      <c r="N58" s="146">
        <v>3908</v>
      </c>
      <c r="O58" s="146">
        <v>5</v>
      </c>
      <c r="P58" s="146">
        <v>5</v>
      </c>
      <c r="Q58" s="146">
        <v>6</v>
      </c>
      <c r="R58" s="146">
        <v>58</v>
      </c>
      <c r="S58" s="146">
        <v>58</v>
      </c>
      <c r="T58" s="146">
        <v>55</v>
      </c>
      <c r="U58" s="146">
        <v>4056</v>
      </c>
      <c r="V58" s="146">
        <v>3906</v>
      </c>
      <c r="W58" s="146">
        <v>3558</v>
      </c>
      <c r="X58" s="147">
        <v>13273</v>
      </c>
      <c r="Y58" s="147">
        <v>11629</v>
      </c>
      <c r="Z58" s="147">
        <v>9230</v>
      </c>
      <c r="AA58" s="146">
        <v>23.5</v>
      </c>
      <c r="AB58" s="146">
        <v>19.75</v>
      </c>
      <c r="AC58" s="146">
        <v>16</v>
      </c>
      <c r="AD58" s="146">
        <v>185.75</v>
      </c>
      <c r="AE58" s="146">
        <v>184.25</v>
      </c>
      <c r="AF58" s="146">
        <v>166</v>
      </c>
      <c r="AG58" s="147">
        <v>13482.25</v>
      </c>
      <c r="AH58" s="147">
        <v>11833</v>
      </c>
      <c r="AI58" s="147">
        <v>9412</v>
      </c>
      <c r="AJ58" s="96">
        <v>58839</v>
      </c>
      <c r="AK58" s="112">
        <f t="shared" si="13"/>
        <v>49.274631007947519</v>
      </c>
      <c r="AL58" s="136">
        <f t="shared" si="15"/>
        <v>15295981785.48</v>
      </c>
      <c r="AM58" s="152" t="s">
        <v>268</v>
      </c>
      <c r="AN58" s="152" t="s">
        <v>268</v>
      </c>
      <c r="AO58" s="142"/>
      <c r="AP58" s="112">
        <f t="shared" si="14"/>
        <v>0.87767249531791802</v>
      </c>
      <c r="AQ58" s="142"/>
      <c r="AR58" s="136">
        <f t="shared" si="16"/>
        <v>13175252180.243999</v>
      </c>
      <c r="AS58" s="152" t="s">
        <v>268</v>
      </c>
      <c r="AT58" s="152" t="s">
        <v>268</v>
      </c>
      <c r="AU58" s="112">
        <f t="shared" si="17"/>
        <v>1.5235042735042734</v>
      </c>
      <c r="AV58" s="112">
        <f t="shared" si="18"/>
        <v>1.2973387922210851</v>
      </c>
      <c r="AW58" s="112">
        <f t="shared" si="20"/>
        <v>1.0545454545454545</v>
      </c>
      <c r="AX58" s="136">
        <f t="shared" si="19"/>
        <v>12905411598.518286</v>
      </c>
      <c r="AY58" s="152" t="s">
        <v>268</v>
      </c>
      <c r="AZ58" s="152" t="s">
        <v>268</v>
      </c>
      <c r="BA58" s="144"/>
      <c r="BB58" s="136">
        <f t="shared" si="9"/>
        <v>13825600646.894609</v>
      </c>
      <c r="BC58" s="136">
        <f t="shared" si="10"/>
        <v>14052237251.919302</v>
      </c>
      <c r="BD58" s="136">
        <f t="shared" si="11"/>
        <v>14108835030.51206</v>
      </c>
    </row>
    <row r="59" spans="1:56" s="129" customFormat="1" ht="48">
      <c r="A59" s="135" t="s">
        <v>32</v>
      </c>
      <c r="B59" s="94" t="s">
        <v>173</v>
      </c>
      <c r="C59" s="146">
        <v>3945.25</v>
      </c>
      <c r="D59" s="146">
        <v>3598</v>
      </c>
      <c r="E59" s="146">
        <v>3314</v>
      </c>
      <c r="F59" s="146">
        <v>97</v>
      </c>
      <c r="G59" s="146">
        <v>84.25</v>
      </c>
      <c r="H59" s="146">
        <v>77</v>
      </c>
      <c r="I59" s="146">
        <v>13.5</v>
      </c>
      <c r="J59" s="146">
        <v>11.25</v>
      </c>
      <c r="K59" s="146">
        <v>10</v>
      </c>
      <c r="L59" s="146">
        <v>6229.5</v>
      </c>
      <c r="M59" s="146">
        <v>5799.5</v>
      </c>
      <c r="N59" s="146">
        <v>5453</v>
      </c>
      <c r="O59" s="146">
        <v>7</v>
      </c>
      <c r="P59" s="146">
        <v>6</v>
      </c>
      <c r="Q59" s="146">
        <v>7</v>
      </c>
      <c r="R59" s="146">
        <v>1151</v>
      </c>
      <c r="S59" s="146">
        <v>1034</v>
      </c>
      <c r="T59" s="146">
        <v>1023</v>
      </c>
      <c r="U59" s="146">
        <v>2280.75</v>
      </c>
      <c r="V59" s="146">
        <v>2056.75</v>
      </c>
      <c r="W59" s="146">
        <v>1877</v>
      </c>
      <c r="X59" s="147">
        <v>13724</v>
      </c>
      <c r="Y59" s="147">
        <v>12589.75</v>
      </c>
      <c r="Z59" s="147">
        <v>11761</v>
      </c>
      <c r="AA59" s="146">
        <v>16</v>
      </c>
      <c r="AB59" s="146">
        <v>16</v>
      </c>
      <c r="AC59" s="146">
        <v>14</v>
      </c>
      <c r="AD59" s="146">
        <v>572.25</v>
      </c>
      <c r="AE59" s="146">
        <v>563.75</v>
      </c>
      <c r="AF59" s="146">
        <v>553</v>
      </c>
      <c r="AG59" s="147">
        <v>14312.25</v>
      </c>
      <c r="AH59" s="147">
        <v>13169.5</v>
      </c>
      <c r="AI59" s="147">
        <v>12328</v>
      </c>
      <c r="AJ59" s="96">
        <v>32108</v>
      </c>
      <c r="AK59" s="112">
        <f t="shared" si="13"/>
        <v>18.508020067040114</v>
      </c>
      <c r="AL59" s="136">
        <f t="shared" si="15"/>
        <v>9151599909.8880005</v>
      </c>
      <c r="AM59" s="152" t="s">
        <v>268</v>
      </c>
      <c r="AN59" s="152" t="s">
        <v>268</v>
      </c>
      <c r="AO59" s="142"/>
      <c r="AP59" s="112">
        <f t="shared" si="14"/>
        <v>0.92015581058184426</v>
      </c>
      <c r="AQ59" s="142"/>
      <c r="AR59" s="136">
        <f t="shared" si="16"/>
        <v>8402407249.7280006</v>
      </c>
      <c r="AS59" s="152" t="s">
        <v>268</v>
      </c>
      <c r="AT59" s="152" t="s">
        <v>268</v>
      </c>
      <c r="AU59" s="112">
        <f t="shared" si="17"/>
        <v>1.0856970428485215</v>
      </c>
      <c r="AV59" s="112">
        <f t="shared" si="18"/>
        <v>1.0635430038510911</v>
      </c>
      <c r="AW59" s="112">
        <f t="shared" si="20"/>
        <v>1.010752688172043</v>
      </c>
      <c r="AX59" s="136">
        <f t="shared" si="19"/>
        <v>8323951040.0917816</v>
      </c>
      <c r="AY59" s="152" t="s">
        <v>268</v>
      </c>
      <c r="AZ59" s="152" t="s">
        <v>268</v>
      </c>
      <c r="BA59" s="144"/>
      <c r="BB59" s="136">
        <f t="shared" si="9"/>
        <v>8980477979.0421658</v>
      </c>
      <c r="BC59" s="136">
        <f t="shared" si="10"/>
        <v>9149170442.2153473</v>
      </c>
      <c r="BD59" s="136">
        <f t="shared" si="11"/>
        <v>9189697113.5977859</v>
      </c>
    </row>
    <row r="60" spans="1:56" s="129" customFormat="1" ht="48">
      <c r="A60" s="135" t="s">
        <v>46</v>
      </c>
      <c r="B60" s="94" t="s">
        <v>173</v>
      </c>
      <c r="C60" s="146">
        <v>1638.75</v>
      </c>
      <c r="D60" s="146">
        <v>1477.75</v>
      </c>
      <c r="E60" s="146">
        <v>1227</v>
      </c>
      <c r="F60" s="146">
        <v>113.5</v>
      </c>
      <c r="G60" s="146">
        <v>89.75</v>
      </c>
      <c r="H60" s="146">
        <v>78</v>
      </c>
      <c r="I60" s="146">
        <v>1.25</v>
      </c>
      <c r="J60" s="146">
        <v>1.25</v>
      </c>
      <c r="K60" s="146">
        <v>1</v>
      </c>
      <c r="L60" s="146">
        <v>3216.25</v>
      </c>
      <c r="M60" s="146">
        <v>2993</v>
      </c>
      <c r="N60" s="146">
        <v>2665</v>
      </c>
      <c r="O60" s="146">
        <v>1</v>
      </c>
      <c r="P60" s="146">
        <v>0.5</v>
      </c>
      <c r="Q60" s="146">
        <v>0</v>
      </c>
      <c r="R60" s="146">
        <v>22</v>
      </c>
      <c r="S60" s="146">
        <v>17.25</v>
      </c>
      <c r="T60" s="146">
        <v>6</v>
      </c>
      <c r="U60" s="146">
        <v>1941.5</v>
      </c>
      <c r="V60" s="146">
        <v>1621.75</v>
      </c>
      <c r="W60" s="146">
        <v>1521</v>
      </c>
      <c r="X60" s="147">
        <v>6934.25</v>
      </c>
      <c r="Y60" s="147">
        <v>6201.25</v>
      </c>
      <c r="Z60" s="147">
        <v>5498</v>
      </c>
      <c r="AA60" s="146">
        <v>21</v>
      </c>
      <c r="AB60" s="146">
        <v>19</v>
      </c>
      <c r="AC60" s="146">
        <v>18</v>
      </c>
      <c r="AD60" s="146">
        <v>175.75</v>
      </c>
      <c r="AE60" s="146">
        <v>169.5</v>
      </c>
      <c r="AF60" s="146">
        <v>174</v>
      </c>
      <c r="AG60" s="147">
        <v>7131</v>
      </c>
      <c r="AH60" s="147">
        <v>6389.75</v>
      </c>
      <c r="AI60" s="147">
        <v>5690</v>
      </c>
      <c r="AJ60" s="96">
        <v>33055</v>
      </c>
      <c r="AK60" s="112">
        <f t="shared" si="13"/>
        <v>34.013213087248324</v>
      </c>
      <c r="AL60" s="136">
        <f t="shared" si="15"/>
        <v>4563932673.96</v>
      </c>
      <c r="AM60" s="152" t="s">
        <v>268</v>
      </c>
      <c r="AN60" s="152" t="s">
        <v>268</v>
      </c>
      <c r="AO60" s="142"/>
      <c r="AP60" s="112">
        <f t="shared" si="14"/>
        <v>0.89605244706212317</v>
      </c>
      <c r="AQ60" s="142"/>
      <c r="AR60" s="136">
        <f t="shared" si="16"/>
        <v>4088346853.8000002</v>
      </c>
      <c r="AS60" s="152" t="s">
        <v>268</v>
      </c>
      <c r="AT60" s="152" t="s">
        <v>268</v>
      </c>
      <c r="AU60" s="112">
        <f t="shared" si="17"/>
        <v>1.204360228198859</v>
      </c>
      <c r="AV60" s="112">
        <f t="shared" si="18"/>
        <v>1.1230769230769231</v>
      </c>
      <c r="AW60" s="112">
        <f t="shared" si="20"/>
        <v>2.875</v>
      </c>
      <c r="AX60" s="136">
        <f t="shared" si="19"/>
        <v>4056732321.7078667</v>
      </c>
      <c r="AY60" s="152" t="s">
        <v>268</v>
      </c>
      <c r="AZ60" s="152" t="s">
        <v>268</v>
      </c>
      <c r="BA60" s="144"/>
      <c r="BB60" s="136">
        <f t="shared" si="9"/>
        <v>4369734383.3080139</v>
      </c>
      <c r="BC60" s="136">
        <f t="shared" si="10"/>
        <v>4447050380.02561</v>
      </c>
      <c r="BD60" s="136">
        <f t="shared" si="11"/>
        <v>4466306805.0755348</v>
      </c>
    </row>
    <row r="61" spans="1:56" s="129" customFormat="1" ht="20.25" customHeight="1">
      <c r="A61" s="135" t="s">
        <v>47</v>
      </c>
      <c r="B61" s="94" t="s">
        <v>173</v>
      </c>
      <c r="C61" s="146">
        <v>2521.25</v>
      </c>
      <c r="D61" s="146">
        <v>2179.5</v>
      </c>
      <c r="E61" s="146">
        <v>1991</v>
      </c>
      <c r="F61" s="146">
        <v>61.5</v>
      </c>
      <c r="G61" s="146">
        <v>57.5</v>
      </c>
      <c r="H61" s="146">
        <v>52</v>
      </c>
      <c r="I61" s="146">
        <v>1</v>
      </c>
      <c r="J61" s="146">
        <v>1</v>
      </c>
      <c r="K61" s="146">
        <v>1</v>
      </c>
      <c r="L61" s="146">
        <v>4035.5</v>
      </c>
      <c r="M61" s="146">
        <v>3376.25</v>
      </c>
      <c r="N61" s="146">
        <v>3059</v>
      </c>
      <c r="O61" s="146">
        <v>0</v>
      </c>
      <c r="P61" s="146">
        <v>0</v>
      </c>
      <c r="Q61" s="146">
        <v>1</v>
      </c>
      <c r="R61" s="146">
        <v>93</v>
      </c>
      <c r="S61" s="146">
        <v>76.5</v>
      </c>
      <c r="T61" s="146">
        <v>61</v>
      </c>
      <c r="U61" s="146">
        <v>2169.5</v>
      </c>
      <c r="V61" s="146">
        <v>1881.25</v>
      </c>
      <c r="W61" s="146">
        <v>1748</v>
      </c>
      <c r="X61" s="147">
        <v>8881.75</v>
      </c>
      <c r="Y61" s="147">
        <v>7572</v>
      </c>
      <c r="Z61" s="147">
        <v>6913</v>
      </c>
      <c r="AA61" s="146">
        <v>23.5</v>
      </c>
      <c r="AB61" s="146">
        <v>21.25</v>
      </c>
      <c r="AC61" s="146">
        <v>24</v>
      </c>
      <c r="AD61" s="146">
        <v>245.75</v>
      </c>
      <c r="AE61" s="146">
        <v>243</v>
      </c>
      <c r="AF61" s="146">
        <v>260</v>
      </c>
      <c r="AG61" s="147">
        <v>9151</v>
      </c>
      <c r="AH61" s="147">
        <v>7836.25</v>
      </c>
      <c r="AI61" s="147">
        <v>7197</v>
      </c>
      <c r="AJ61" s="96">
        <v>31310</v>
      </c>
      <c r="AK61" s="112">
        <f t="shared" si="13"/>
        <v>31.591099916036942</v>
      </c>
      <c r="AL61" s="136">
        <f t="shared" si="15"/>
        <v>5707810119.4800005</v>
      </c>
      <c r="AM61" s="152" t="s">
        <v>268</v>
      </c>
      <c r="AN61" s="152" t="s">
        <v>268</v>
      </c>
      <c r="AO61" s="142"/>
      <c r="AP61" s="112">
        <f t="shared" si="14"/>
        <v>0.85632717735766584</v>
      </c>
      <c r="AQ61" s="142"/>
      <c r="AR61" s="136">
        <f t="shared" si="16"/>
        <v>4900660987.9200001</v>
      </c>
      <c r="AS61" s="152" t="s">
        <v>268</v>
      </c>
      <c r="AT61" s="152" t="s">
        <v>268</v>
      </c>
      <c r="AU61" s="112">
        <f t="shared" si="17"/>
        <v>1.0946760421898543</v>
      </c>
      <c r="AV61" s="112">
        <f t="shared" si="18"/>
        <v>1.1037103628636808</v>
      </c>
      <c r="AW61" s="112">
        <f t="shared" si="20"/>
        <v>1.2540983606557377</v>
      </c>
      <c r="AX61" s="136">
        <f t="shared" si="19"/>
        <v>4862262735.1714411</v>
      </c>
      <c r="AY61" s="152" t="s">
        <v>268</v>
      </c>
      <c r="AZ61" s="152" t="s">
        <v>268</v>
      </c>
      <c r="BA61" s="144"/>
      <c r="BB61" s="136">
        <f t="shared" si="9"/>
        <v>5241558263.1840181</v>
      </c>
      <c r="BC61" s="136">
        <f t="shared" si="10"/>
        <v>5340632698.0699329</v>
      </c>
      <c r="BD61" s="136">
        <f t="shared" si="11"/>
        <v>5364079883.4656696</v>
      </c>
    </row>
    <row r="62" spans="1:56" s="129" customFormat="1" ht="48">
      <c r="A62" s="135" t="s">
        <v>76</v>
      </c>
      <c r="B62" s="94" t="s">
        <v>173</v>
      </c>
      <c r="C62" s="146">
        <v>3382.5</v>
      </c>
      <c r="D62" s="146">
        <v>3107.25</v>
      </c>
      <c r="E62" s="146">
        <v>2627</v>
      </c>
      <c r="F62" s="146">
        <v>74.75</v>
      </c>
      <c r="G62" s="146">
        <v>73.25</v>
      </c>
      <c r="H62" s="146">
        <v>66</v>
      </c>
      <c r="I62" s="146">
        <v>11.5</v>
      </c>
      <c r="J62" s="146">
        <v>11</v>
      </c>
      <c r="K62" s="146">
        <v>10</v>
      </c>
      <c r="L62" s="146">
        <v>5404</v>
      </c>
      <c r="M62" s="146">
        <v>5120</v>
      </c>
      <c r="N62" s="146">
        <v>4596</v>
      </c>
      <c r="O62" s="146">
        <v>17.25</v>
      </c>
      <c r="P62" s="146">
        <v>10.75</v>
      </c>
      <c r="Q62" s="146">
        <v>11</v>
      </c>
      <c r="R62" s="146">
        <v>299.75</v>
      </c>
      <c r="S62" s="146">
        <v>289</v>
      </c>
      <c r="T62" s="146">
        <v>289</v>
      </c>
      <c r="U62" s="146">
        <v>2373.5</v>
      </c>
      <c r="V62" s="146">
        <v>2320.75</v>
      </c>
      <c r="W62" s="146">
        <v>2212</v>
      </c>
      <c r="X62" s="147">
        <v>11563.25</v>
      </c>
      <c r="Y62" s="147">
        <v>10932</v>
      </c>
      <c r="Z62" s="147">
        <v>9811</v>
      </c>
      <c r="AA62" s="146">
        <v>26</v>
      </c>
      <c r="AB62" s="146">
        <v>24.75</v>
      </c>
      <c r="AC62" s="146">
        <v>20</v>
      </c>
      <c r="AD62" s="146">
        <v>295</v>
      </c>
      <c r="AE62" s="146">
        <v>294.75</v>
      </c>
      <c r="AF62" s="146">
        <v>329</v>
      </c>
      <c r="AG62" s="147">
        <v>11884.25</v>
      </c>
      <c r="AH62" s="147">
        <v>11251.5</v>
      </c>
      <c r="AI62" s="147">
        <v>10160</v>
      </c>
      <c r="AJ62" s="96">
        <v>76918</v>
      </c>
      <c r="AK62" s="112">
        <f t="shared" si="13"/>
        <v>25.986059401506033</v>
      </c>
      <c r="AL62" s="136">
        <f t="shared" si="15"/>
        <v>18340021478.688</v>
      </c>
      <c r="AM62" s="152" t="s">
        <v>268</v>
      </c>
      <c r="AN62" s="152" t="s">
        <v>268</v>
      </c>
      <c r="AO62" s="142"/>
      <c r="AP62" s="112">
        <f t="shared" si="14"/>
        <v>0.94675726276374195</v>
      </c>
      <c r="AQ62" s="142"/>
      <c r="AR62" s="136">
        <f t="shared" si="16"/>
        <v>17253322436.327999</v>
      </c>
      <c r="AS62" s="152" t="s">
        <v>268</v>
      </c>
      <c r="AT62" s="152" t="s">
        <v>268</v>
      </c>
      <c r="AU62" s="112">
        <f t="shared" si="17"/>
        <v>1.1828130947849258</v>
      </c>
      <c r="AV62" s="112">
        <f t="shared" si="18"/>
        <v>1.114012184508268</v>
      </c>
      <c r="AW62" s="112">
        <f t="shared" si="20"/>
        <v>1</v>
      </c>
      <c r="AX62" s="136">
        <f t="shared" si="19"/>
        <v>17221856470.100868</v>
      </c>
      <c r="AY62" s="152" t="s">
        <v>268</v>
      </c>
      <c r="AZ62" s="152" t="s">
        <v>268</v>
      </c>
      <c r="BA62" s="144"/>
      <c r="BB62" s="136">
        <f t="shared" si="9"/>
        <v>18581403762.805367</v>
      </c>
      <c r="BC62" s="136">
        <f t="shared" si="10"/>
        <v>18931669366.58297</v>
      </c>
      <c r="BD62" s="136">
        <f t="shared" si="11"/>
        <v>19015612183.161446</v>
      </c>
    </row>
    <row r="63" spans="1:56" s="129" customFormat="1" ht="48">
      <c r="A63" s="135" t="s">
        <v>42</v>
      </c>
      <c r="B63" s="94" t="s">
        <v>173</v>
      </c>
      <c r="C63" s="146">
        <v>2090.25</v>
      </c>
      <c r="D63" s="146">
        <v>2024.75</v>
      </c>
      <c r="E63" s="146">
        <v>1914</v>
      </c>
      <c r="F63" s="146">
        <v>58.25</v>
      </c>
      <c r="G63" s="146">
        <v>52</v>
      </c>
      <c r="H63" s="146">
        <v>48</v>
      </c>
      <c r="I63" s="146">
        <v>19</v>
      </c>
      <c r="J63" s="146">
        <v>16</v>
      </c>
      <c r="K63" s="146">
        <v>18</v>
      </c>
      <c r="L63" s="146">
        <v>2844.5</v>
      </c>
      <c r="M63" s="146">
        <v>2777.75</v>
      </c>
      <c r="N63" s="146">
        <v>2503</v>
      </c>
      <c r="O63" s="146">
        <v>8.25</v>
      </c>
      <c r="P63" s="146">
        <v>7.5</v>
      </c>
      <c r="Q63" s="146">
        <v>6</v>
      </c>
      <c r="R63" s="146">
        <v>71.5</v>
      </c>
      <c r="S63" s="146">
        <v>58.75</v>
      </c>
      <c r="T63" s="146">
        <v>54</v>
      </c>
      <c r="U63" s="146">
        <v>1563</v>
      </c>
      <c r="V63" s="146">
        <v>1411</v>
      </c>
      <c r="W63" s="146">
        <v>1287</v>
      </c>
      <c r="X63" s="147">
        <v>6654.75</v>
      </c>
      <c r="Y63" s="147">
        <v>6347.75</v>
      </c>
      <c r="Z63" s="147">
        <v>5830</v>
      </c>
      <c r="AA63" s="146">
        <v>8</v>
      </c>
      <c r="AB63" s="146">
        <v>7.5</v>
      </c>
      <c r="AC63" s="146">
        <v>8</v>
      </c>
      <c r="AD63" s="146">
        <v>48.5</v>
      </c>
      <c r="AE63" s="146">
        <v>47</v>
      </c>
      <c r="AF63" s="146">
        <v>51</v>
      </c>
      <c r="AG63" s="147">
        <v>6711.25</v>
      </c>
      <c r="AH63" s="147">
        <v>6402.25</v>
      </c>
      <c r="AI63" s="147">
        <v>5889</v>
      </c>
      <c r="AJ63" s="96">
        <v>27239</v>
      </c>
      <c r="AK63" s="112">
        <f t="shared" si="13"/>
        <v>28.269471575256699</v>
      </c>
      <c r="AL63" s="136">
        <f t="shared" si="15"/>
        <v>3752994105.1080003</v>
      </c>
      <c r="AM63" s="152" t="s">
        <v>268</v>
      </c>
      <c r="AN63" s="152" t="s">
        <v>268</v>
      </c>
      <c r="AO63" s="142"/>
      <c r="AP63" s="112">
        <f t="shared" si="14"/>
        <v>0.95395790650027934</v>
      </c>
      <c r="AQ63" s="142"/>
      <c r="AR63" s="136">
        <f t="shared" si="16"/>
        <v>3590720159.6399999</v>
      </c>
      <c r="AS63" s="152" t="s">
        <v>268</v>
      </c>
      <c r="AT63" s="152" t="s">
        <v>268</v>
      </c>
      <c r="AU63" s="112">
        <f t="shared" si="17"/>
        <v>1.0578631138975967</v>
      </c>
      <c r="AV63" s="112">
        <f t="shared" si="18"/>
        <v>1.1097682780663205</v>
      </c>
      <c r="AW63" s="112">
        <f t="shared" si="20"/>
        <v>1.087962962962963</v>
      </c>
      <c r="AX63" s="136">
        <f t="shared" si="19"/>
        <v>3544401044.7550964</v>
      </c>
      <c r="AY63" s="152" t="s">
        <v>268</v>
      </c>
      <c r="AZ63" s="152" t="s">
        <v>268</v>
      </c>
      <c r="BA63" s="144"/>
      <c r="BB63" s="136">
        <f t="shared" si="9"/>
        <v>3827305634.8953471</v>
      </c>
      <c r="BC63" s="136">
        <f t="shared" si="10"/>
        <v>3904596068.7170134</v>
      </c>
      <c r="BD63" s="136">
        <f t="shared" si="11"/>
        <v>3922155372.5870395</v>
      </c>
    </row>
    <row r="64" spans="1:56" s="129" customFormat="1" ht="17.25" customHeight="1">
      <c r="A64" s="135" t="s">
        <v>48</v>
      </c>
      <c r="B64" s="94" t="s">
        <v>173</v>
      </c>
      <c r="C64" s="146">
        <v>10090.25</v>
      </c>
      <c r="D64" s="146">
        <v>9668.75</v>
      </c>
      <c r="E64" s="146">
        <v>7078</v>
      </c>
      <c r="F64" s="146">
        <v>318</v>
      </c>
      <c r="G64" s="146">
        <v>301.5</v>
      </c>
      <c r="H64" s="146">
        <v>244</v>
      </c>
      <c r="I64" s="146">
        <v>13</v>
      </c>
      <c r="J64" s="146">
        <v>10.5</v>
      </c>
      <c r="K64" s="146">
        <v>8</v>
      </c>
      <c r="L64" s="146">
        <v>18426.75</v>
      </c>
      <c r="M64" s="146">
        <v>17792.25</v>
      </c>
      <c r="N64" s="146">
        <v>15492</v>
      </c>
      <c r="O64" s="146">
        <v>12.25</v>
      </c>
      <c r="P64" s="146">
        <v>12.25</v>
      </c>
      <c r="Q64" s="146">
        <v>11</v>
      </c>
      <c r="R64" s="146">
        <v>333.75</v>
      </c>
      <c r="S64" s="146">
        <v>325</v>
      </c>
      <c r="T64" s="146">
        <v>247</v>
      </c>
      <c r="U64" s="146">
        <v>9649.75</v>
      </c>
      <c r="V64" s="146">
        <v>9138.5</v>
      </c>
      <c r="W64" s="146">
        <v>6381</v>
      </c>
      <c r="X64" s="147">
        <v>38843.75</v>
      </c>
      <c r="Y64" s="147">
        <v>37248.75</v>
      </c>
      <c r="Z64" s="147">
        <v>29461</v>
      </c>
      <c r="AA64" s="146">
        <v>100.75</v>
      </c>
      <c r="AB64" s="146">
        <v>100.75</v>
      </c>
      <c r="AC64" s="146">
        <v>79</v>
      </c>
      <c r="AD64" s="146">
        <v>1199.25</v>
      </c>
      <c r="AE64" s="146">
        <v>1199.25</v>
      </c>
      <c r="AF64" s="146">
        <v>1146</v>
      </c>
      <c r="AG64" s="147">
        <v>40143.75</v>
      </c>
      <c r="AH64" s="147">
        <v>38548.75</v>
      </c>
      <c r="AI64" s="147">
        <v>30686</v>
      </c>
      <c r="AJ64" s="96">
        <v>43065</v>
      </c>
      <c r="AK64" s="112">
        <f t="shared" si="13"/>
        <v>31.072500233762039</v>
      </c>
      <c r="AL64" s="136">
        <f t="shared" si="15"/>
        <v>33828495800.220001</v>
      </c>
      <c r="AM64" s="152" t="s">
        <v>268</v>
      </c>
      <c r="AN64" s="152" t="s">
        <v>268</v>
      </c>
      <c r="AO64" s="142"/>
      <c r="AP64" s="112">
        <f t="shared" si="14"/>
        <v>0.96026778763817533</v>
      </c>
      <c r="AQ64" s="142"/>
      <c r="AR64" s="136">
        <f t="shared" si="16"/>
        <v>32469433648.740002</v>
      </c>
      <c r="AS64" s="152" t="s">
        <v>268</v>
      </c>
      <c r="AT64" s="152" t="s">
        <v>268</v>
      </c>
      <c r="AU64" s="112">
        <f t="shared" si="17"/>
        <v>1.3660285391353491</v>
      </c>
      <c r="AV64" s="112">
        <f t="shared" si="18"/>
        <v>1.1484798605731992</v>
      </c>
      <c r="AW64" s="112">
        <f t="shared" si="20"/>
        <v>1.3157894736842106</v>
      </c>
      <c r="AX64" s="136">
        <f t="shared" si="19"/>
        <v>30759240107.988842</v>
      </c>
      <c r="AY64" s="152" t="s">
        <v>268</v>
      </c>
      <c r="AZ64" s="152" t="s">
        <v>268</v>
      </c>
      <c r="BA64" s="144"/>
      <c r="BB64" s="136">
        <f t="shared" si="9"/>
        <v>33273423282.515778</v>
      </c>
      <c r="BC64" s="136">
        <f t="shared" si="10"/>
        <v>33904046895.985668</v>
      </c>
      <c r="BD64" s="136">
        <f t="shared" si="11"/>
        <v>34058923666.645802</v>
      </c>
    </row>
    <row r="65" spans="1:56" s="129" customFormat="1" ht="48">
      <c r="A65" s="135" t="s">
        <v>66</v>
      </c>
      <c r="B65" s="94" t="s">
        <v>173</v>
      </c>
      <c r="C65" s="146">
        <v>1252.5</v>
      </c>
      <c r="D65" s="146">
        <v>1078.25</v>
      </c>
      <c r="E65" s="146">
        <v>853</v>
      </c>
      <c r="F65" s="146">
        <v>33.25</v>
      </c>
      <c r="G65" s="146">
        <v>30.25</v>
      </c>
      <c r="H65" s="146">
        <v>29</v>
      </c>
      <c r="I65" s="146">
        <v>14.5</v>
      </c>
      <c r="J65" s="146">
        <v>13</v>
      </c>
      <c r="K65" s="146">
        <v>9</v>
      </c>
      <c r="L65" s="146">
        <v>2576</v>
      </c>
      <c r="M65" s="146">
        <v>2352.5</v>
      </c>
      <c r="N65" s="146">
        <v>2215</v>
      </c>
      <c r="O65" s="146">
        <v>26.75</v>
      </c>
      <c r="P65" s="146">
        <v>22.75</v>
      </c>
      <c r="Q65" s="146">
        <v>23</v>
      </c>
      <c r="R65" s="146">
        <v>215.5</v>
      </c>
      <c r="S65" s="146">
        <v>195.25</v>
      </c>
      <c r="T65" s="146">
        <v>194</v>
      </c>
      <c r="U65" s="146">
        <v>948.25</v>
      </c>
      <c r="V65" s="146">
        <v>881.25</v>
      </c>
      <c r="W65" s="146">
        <v>902</v>
      </c>
      <c r="X65" s="147">
        <v>5066.75</v>
      </c>
      <c r="Y65" s="147">
        <v>4573.25</v>
      </c>
      <c r="Z65" s="147">
        <v>4225</v>
      </c>
      <c r="AA65" s="146">
        <v>2</v>
      </c>
      <c r="AB65" s="146">
        <v>2</v>
      </c>
      <c r="AC65" s="146">
        <v>2</v>
      </c>
      <c r="AD65" s="146">
        <v>55</v>
      </c>
      <c r="AE65" s="146">
        <v>51</v>
      </c>
      <c r="AF65" s="146">
        <v>58</v>
      </c>
      <c r="AG65" s="147">
        <v>5123.75</v>
      </c>
      <c r="AH65" s="147">
        <v>4626.25</v>
      </c>
      <c r="AI65" s="147">
        <v>4285</v>
      </c>
      <c r="AJ65" s="96">
        <v>42887</v>
      </c>
      <c r="AK65" s="112">
        <f t="shared" si="13"/>
        <v>23.531375166889184</v>
      </c>
      <c r="AL65" s="136">
        <f t="shared" si="15"/>
        <v>4272776228.448</v>
      </c>
      <c r="AM65" s="152" t="s">
        <v>268</v>
      </c>
      <c r="AN65" s="152" t="s">
        <v>268</v>
      </c>
      <c r="AO65" s="142"/>
      <c r="AP65" s="112">
        <f t="shared" si="14"/>
        <v>0.90290314710905095</v>
      </c>
      <c r="AQ65" s="142"/>
      <c r="AR65" s="136">
        <f t="shared" si="16"/>
        <v>3823124045.9879999</v>
      </c>
      <c r="AS65" s="152" t="s">
        <v>268</v>
      </c>
      <c r="AT65" s="152" t="s">
        <v>268</v>
      </c>
      <c r="AU65" s="112">
        <f t="shared" si="17"/>
        <v>1.2640679953106682</v>
      </c>
      <c r="AV65" s="112">
        <f t="shared" si="18"/>
        <v>1.062076749435666</v>
      </c>
      <c r="AW65" s="112">
        <f t="shared" si="20"/>
        <v>1.0064432989690721</v>
      </c>
      <c r="AX65" s="136">
        <f t="shared" si="19"/>
        <v>3852150237.2497487</v>
      </c>
      <c r="AY65" s="152" t="s">
        <v>268</v>
      </c>
      <c r="AZ65" s="152" t="s">
        <v>268</v>
      </c>
      <c r="BA65" s="144"/>
      <c r="BB65" s="136">
        <f t="shared" si="9"/>
        <v>4151626355.3390989</v>
      </c>
      <c r="BC65" s="136">
        <f t="shared" si="10"/>
        <v>4224049822.131505</v>
      </c>
      <c r="BD65" s="136">
        <f t="shared" si="11"/>
        <v>4242441750.0234184</v>
      </c>
    </row>
    <row r="66" spans="1:56" s="129" customFormat="1" ht="48">
      <c r="A66" s="135" t="s">
        <v>67</v>
      </c>
      <c r="B66" s="94" t="s">
        <v>173</v>
      </c>
      <c r="C66" s="146">
        <v>1493</v>
      </c>
      <c r="D66" s="146">
        <v>1329.5</v>
      </c>
      <c r="E66" s="146">
        <v>1035</v>
      </c>
      <c r="F66" s="146">
        <v>58.5</v>
      </c>
      <c r="G66" s="146">
        <v>56.25</v>
      </c>
      <c r="H66" s="146">
        <v>47</v>
      </c>
      <c r="I66" s="146">
        <v>12.25</v>
      </c>
      <c r="J66" s="146">
        <v>11.25</v>
      </c>
      <c r="K66" s="146">
        <v>10</v>
      </c>
      <c r="L66" s="146">
        <v>2798</v>
      </c>
      <c r="M66" s="146">
        <v>2613.5</v>
      </c>
      <c r="N66" s="146">
        <v>2122</v>
      </c>
      <c r="O66" s="146">
        <v>15.5</v>
      </c>
      <c r="P66" s="146">
        <v>15.5</v>
      </c>
      <c r="Q66" s="146">
        <v>13</v>
      </c>
      <c r="R66" s="146">
        <v>108.25</v>
      </c>
      <c r="S66" s="146">
        <v>104.5</v>
      </c>
      <c r="T66" s="146">
        <v>91</v>
      </c>
      <c r="U66" s="146">
        <v>2066.5</v>
      </c>
      <c r="V66" s="146">
        <v>1968.75</v>
      </c>
      <c r="W66" s="146">
        <v>1899</v>
      </c>
      <c r="X66" s="147">
        <v>6552</v>
      </c>
      <c r="Y66" s="147">
        <v>6099.25</v>
      </c>
      <c r="Z66" s="147">
        <v>5217</v>
      </c>
      <c r="AA66" s="146">
        <v>0</v>
      </c>
      <c r="AB66" s="146">
        <v>0</v>
      </c>
      <c r="AC66" s="146">
        <v>0</v>
      </c>
      <c r="AD66" s="146">
        <v>227.5</v>
      </c>
      <c r="AE66" s="146">
        <v>224.25</v>
      </c>
      <c r="AF66" s="146">
        <v>217</v>
      </c>
      <c r="AG66" s="147">
        <v>6779.5</v>
      </c>
      <c r="AH66" s="147">
        <v>6323.5</v>
      </c>
      <c r="AI66" s="147">
        <v>5434</v>
      </c>
      <c r="AJ66" s="96">
        <v>42550</v>
      </c>
      <c r="AK66" s="112">
        <f t="shared" si="13"/>
        <v>45.209254262586832</v>
      </c>
      <c r="AL66" s="136">
        <f t="shared" si="15"/>
        <v>5504001977.4000006</v>
      </c>
      <c r="AM66" s="152" t="s">
        <v>268</v>
      </c>
      <c r="AN66" s="152" t="s">
        <v>268</v>
      </c>
      <c r="AO66" s="142"/>
      <c r="AP66" s="112">
        <f t="shared" si="14"/>
        <v>0.93273840253706031</v>
      </c>
      <c r="AQ66" s="142"/>
      <c r="AR66" s="136">
        <f t="shared" si="16"/>
        <v>5093176791.6000004</v>
      </c>
      <c r="AS66" s="152" t="s">
        <v>268</v>
      </c>
      <c r="AT66" s="152" t="s">
        <v>268</v>
      </c>
      <c r="AU66" s="112">
        <f t="shared" si="17"/>
        <v>1.2845410628019325</v>
      </c>
      <c r="AV66" s="112">
        <f t="shared" si="18"/>
        <v>1.2316211121583411</v>
      </c>
      <c r="AW66" s="112">
        <f t="shared" si="20"/>
        <v>1.1483516483516483</v>
      </c>
      <c r="AX66" s="136">
        <f t="shared" si="19"/>
        <v>5083420253.8191891</v>
      </c>
      <c r="AY66" s="152" t="s">
        <v>268</v>
      </c>
      <c r="AZ66" s="152" t="s">
        <v>268</v>
      </c>
      <c r="BA66" s="144"/>
      <c r="BB66" s="136">
        <f t="shared" si="9"/>
        <v>5443886879.5190048</v>
      </c>
      <c r="BC66" s="136">
        <f t="shared" si="10"/>
        <v>5532146928.7719393</v>
      </c>
      <c r="BD66" s="136">
        <f t="shared" si="11"/>
        <v>5554307179.27495</v>
      </c>
    </row>
    <row r="67" spans="1:56" s="129" customFormat="1" ht="48">
      <c r="A67" s="135" t="s">
        <v>36</v>
      </c>
      <c r="B67" s="94" t="s">
        <v>173</v>
      </c>
      <c r="C67" s="146">
        <v>10853</v>
      </c>
      <c r="D67" s="146">
        <v>7466</v>
      </c>
      <c r="E67" s="146">
        <v>6744</v>
      </c>
      <c r="F67" s="146">
        <v>474.5</v>
      </c>
      <c r="G67" s="146">
        <v>349.25</v>
      </c>
      <c r="H67" s="146">
        <v>318</v>
      </c>
      <c r="I67" s="146">
        <v>27.25</v>
      </c>
      <c r="J67" s="146">
        <v>24.5</v>
      </c>
      <c r="K67" s="146">
        <v>22</v>
      </c>
      <c r="L67" s="146">
        <v>19148.25</v>
      </c>
      <c r="M67" s="146">
        <v>13633.5</v>
      </c>
      <c r="N67" s="146">
        <v>12377</v>
      </c>
      <c r="O67" s="146">
        <v>30</v>
      </c>
      <c r="P67" s="146">
        <v>19.75</v>
      </c>
      <c r="Q67" s="146">
        <v>17</v>
      </c>
      <c r="R67" s="146">
        <v>1121</v>
      </c>
      <c r="S67" s="146">
        <v>438.75</v>
      </c>
      <c r="T67" s="146">
        <v>352</v>
      </c>
      <c r="U67" s="146">
        <v>12592.5</v>
      </c>
      <c r="V67" s="146">
        <v>9731.25</v>
      </c>
      <c r="W67" s="146">
        <v>9086</v>
      </c>
      <c r="X67" s="147">
        <v>44246.5</v>
      </c>
      <c r="Y67" s="147">
        <v>31663</v>
      </c>
      <c r="Z67" s="147">
        <v>28916</v>
      </c>
      <c r="AA67" s="146">
        <v>82.25</v>
      </c>
      <c r="AB67" s="146">
        <v>63.75</v>
      </c>
      <c r="AC67" s="146">
        <v>57</v>
      </c>
      <c r="AD67" s="146">
        <v>548.75</v>
      </c>
      <c r="AE67" s="146">
        <v>458.25</v>
      </c>
      <c r="AF67" s="146">
        <v>477</v>
      </c>
      <c r="AG67" s="147">
        <v>44877.5</v>
      </c>
      <c r="AH67" s="147">
        <v>32185</v>
      </c>
      <c r="AI67" s="147">
        <v>29450</v>
      </c>
      <c r="AJ67" s="96">
        <v>34573</v>
      </c>
      <c r="AK67" s="112">
        <f t="shared" si="13"/>
        <v>43.339085898791964</v>
      </c>
      <c r="AL67" s="136">
        <f t="shared" si="15"/>
        <v>30185686576.584</v>
      </c>
      <c r="AM67" s="152" t="s">
        <v>268</v>
      </c>
      <c r="AN67" s="152" t="s">
        <v>268</v>
      </c>
      <c r="AO67" s="142"/>
      <c r="AP67" s="112">
        <f t="shared" si="14"/>
        <v>0.71717453066681525</v>
      </c>
      <c r="AQ67" s="142"/>
      <c r="AR67" s="136">
        <f t="shared" si="16"/>
        <v>21488229431.591999</v>
      </c>
      <c r="AS67" s="152" t="s">
        <v>268</v>
      </c>
      <c r="AT67" s="152" t="s">
        <v>268</v>
      </c>
      <c r="AU67" s="112">
        <f t="shared" si="17"/>
        <v>1.1070581257413998</v>
      </c>
      <c r="AV67" s="112">
        <f t="shared" si="18"/>
        <v>1.1015189464328998</v>
      </c>
      <c r="AW67" s="112">
        <f t="shared" si="20"/>
        <v>1.2464488636363635</v>
      </c>
      <c r="AX67" s="136">
        <f t="shared" si="19"/>
        <v>21179966867.399906</v>
      </c>
      <c r="AY67" s="152" t="s">
        <v>268</v>
      </c>
      <c r="AZ67" s="152" t="s">
        <v>268</v>
      </c>
      <c r="BA67" s="144"/>
      <c r="BB67" s="136">
        <f t="shared" si="9"/>
        <v>22716171867.765629</v>
      </c>
      <c r="BC67" s="136">
        <f t="shared" si="10"/>
        <v>23106871559.336048</v>
      </c>
      <c r="BD67" s="136">
        <f t="shared" si="11"/>
        <v>23201615859.575436</v>
      </c>
    </row>
    <row r="68" spans="1:56" s="129" customFormat="1" ht="48">
      <c r="A68" s="135" t="s">
        <v>12</v>
      </c>
      <c r="B68" s="94" t="s">
        <v>173</v>
      </c>
      <c r="C68" s="146">
        <v>3170.5</v>
      </c>
      <c r="D68" s="146">
        <v>2790.25</v>
      </c>
      <c r="E68" s="146">
        <v>2457</v>
      </c>
      <c r="F68" s="146">
        <v>93.5</v>
      </c>
      <c r="G68" s="146">
        <v>69.75</v>
      </c>
      <c r="H68" s="146">
        <v>62</v>
      </c>
      <c r="I68" s="146">
        <v>6.75</v>
      </c>
      <c r="J68" s="146">
        <v>6.5</v>
      </c>
      <c r="K68" s="146">
        <v>7</v>
      </c>
      <c r="L68" s="146">
        <v>5028.25</v>
      </c>
      <c r="M68" s="146">
        <v>4333.75</v>
      </c>
      <c r="N68" s="146">
        <v>3924</v>
      </c>
      <c r="O68" s="146">
        <v>1</v>
      </c>
      <c r="P68" s="146">
        <v>1</v>
      </c>
      <c r="Q68" s="146">
        <v>1</v>
      </c>
      <c r="R68" s="146">
        <v>148</v>
      </c>
      <c r="S68" s="146">
        <v>44.75</v>
      </c>
      <c r="T68" s="146">
        <v>33</v>
      </c>
      <c r="U68" s="146">
        <v>3365.25</v>
      </c>
      <c r="V68" s="146">
        <v>2830.25</v>
      </c>
      <c r="W68" s="146">
        <v>2540</v>
      </c>
      <c r="X68" s="147">
        <v>11813.25</v>
      </c>
      <c r="Y68" s="147">
        <v>10076.25</v>
      </c>
      <c r="Z68" s="147">
        <v>9024</v>
      </c>
      <c r="AA68" s="146">
        <v>1</v>
      </c>
      <c r="AB68" s="146">
        <v>1</v>
      </c>
      <c r="AC68" s="146">
        <v>1</v>
      </c>
      <c r="AD68" s="146">
        <v>69.75</v>
      </c>
      <c r="AE68" s="146">
        <v>69</v>
      </c>
      <c r="AF68" s="146">
        <v>76</v>
      </c>
      <c r="AG68" s="147">
        <v>11884</v>
      </c>
      <c r="AH68" s="147">
        <v>10146.25</v>
      </c>
      <c r="AI68" s="147">
        <v>9101</v>
      </c>
      <c r="AJ68" s="96">
        <v>37158</v>
      </c>
      <c r="AK68" s="112">
        <f t="shared" si="13"/>
        <v>38.685757244395845</v>
      </c>
      <c r="AL68" s="136">
        <f t="shared" si="15"/>
        <v>8731191686.184</v>
      </c>
      <c r="AM68" s="152" t="s">
        <v>268</v>
      </c>
      <c r="AN68" s="152" t="s">
        <v>268</v>
      </c>
      <c r="AO68" s="142"/>
      <c r="AP68" s="112">
        <f t="shared" si="14"/>
        <v>0.85377398182430153</v>
      </c>
      <c r="AQ68" s="142"/>
      <c r="AR68" s="136">
        <f t="shared" si="16"/>
        <v>7497190558.4400005</v>
      </c>
      <c r="AS68" s="152" t="s">
        <v>268</v>
      </c>
      <c r="AT68" s="152" t="s">
        <v>268</v>
      </c>
      <c r="AU68" s="112">
        <f t="shared" si="17"/>
        <v>1.1356328856328857</v>
      </c>
      <c r="AV68" s="112">
        <f t="shared" si="18"/>
        <v>1.1044215086646278</v>
      </c>
      <c r="AW68" s="112">
        <f t="shared" si="20"/>
        <v>1.356060606060606</v>
      </c>
      <c r="AX68" s="136">
        <f t="shared" si="19"/>
        <v>7341228866.0629311</v>
      </c>
      <c r="AY68" s="152" t="s">
        <v>268</v>
      </c>
      <c r="AZ68" s="152" t="s">
        <v>268</v>
      </c>
      <c r="BA68" s="144"/>
      <c r="BB68" s="136">
        <f t="shared" si="9"/>
        <v>7898893554.0221376</v>
      </c>
      <c r="BC68" s="136">
        <f t="shared" si="10"/>
        <v>8046420348.7445183</v>
      </c>
      <c r="BD68" s="136">
        <f t="shared" si="11"/>
        <v>8080932727.6625862</v>
      </c>
    </row>
    <row r="69" spans="1:56" s="129" customFormat="1" ht="48">
      <c r="A69" s="135" t="s">
        <v>56</v>
      </c>
      <c r="B69" s="94" t="s">
        <v>173</v>
      </c>
      <c r="C69" s="146">
        <v>9099.75</v>
      </c>
      <c r="D69" s="146">
        <v>8472.25</v>
      </c>
      <c r="E69" s="146">
        <v>7063</v>
      </c>
      <c r="F69" s="146">
        <v>300.25</v>
      </c>
      <c r="G69" s="146">
        <v>265.5</v>
      </c>
      <c r="H69" s="146">
        <v>238</v>
      </c>
      <c r="I69" s="146">
        <v>86.75</v>
      </c>
      <c r="J69" s="146">
        <v>78.25</v>
      </c>
      <c r="K69" s="146">
        <v>83</v>
      </c>
      <c r="L69" s="146">
        <v>13227.5</v>
      </c>
      <c r="M69" s="146">
        <v>12336</v>
      </c>
      <c r="N69" s="146">
        <v>10791</v>
      </c>
      <c r="O69" s="146">
        <v>114.25</v>
      </c>
      <c r="P69" s="146">
        <v>108.5</v>
      </c>
      <c r="Q69" s="146">
        <v>105</v>
      </c>
      <c r="R69" s="146">
        <v>1060.25</v>
      </c>
      <c r="S69" s="146">
        <v>855.5</v>
      </c>
      <c r="T69" s="146">
        <v>794</v>
      </c>
      <c r="U69" s="146">
        <v>9915.25</v>
      </c>
      <c r="V69" s="146">
        <v>8297.5</v>
      </c>
      <c r="W69" s="146">
        <v>7734</v>
      </c>
      <c r="X69" s="147">
        <v>33804</v>
      </c>
      <c r="Y69" s="147">
        <v>30413.5</v>
      </c>
      <c r="Z69" s="147">
        <v>26808</v>
      </c>
      <c r="AA69" s="146">
        <v>42</v>
      </c>
      <c r="AB69" s="146">
        <v>42</v>
      </c>
      <c r="AC69" s="146">
        <v>36</v>
      </c>
      <c r="AD69" s="146">
        <v>1042</v>
      </c>
      <c r="AE69" s="146">
        <v>1042</v>
      </c>
      <c r="AF69" s="146">
        <v>1045</v>
      </c>
      <c r="AG69" s="147">
        <v>34888</v>
      </c>
      <c r="AH69" s="147">
        <v>31497.5</v>
      </c>
      <c r="AI69" s="147">
        <v>27889</v>
      </c>
      <c r="AJ69" s="96">
        <v>38905</v>
      </c>
      <c r="AK69" s="112">
        <f t="shared" si="13"/>
        <v>35.765086206896548</v>
      </c>
      <c r="AL69" s="136">
        <f t="shared" si="15"/>
        <v>26791433845.260002</v>
      </c>
      <c r="AM69" s="152" t="s">
        <v>268</v>
      </c>
      <c r="AN69" s="152" t="s">
        <v>268</v>
      </c>
      <c r="AO69" s="142"/>
      <c r="AP69" s="112">
        <f t="shared" si="14"/>
        <v>0.90281758770924103</v>
      </c>
      <c r="AQ69" s="142"/>
      <c r="AR69" s="136">
        <f t="shared" si="16"/>
        <v>24341756399.16</v>
      </c>
      <c r="AS69" s="152" t="s">
        <v>268</v>
      </c>
      <c r="AT69" s="152" t="s">
        <v>268</v>
      </c>
      <c r="AU69" s="112">
        <f t="shared" si="17"/>
        <v>1.1995256972957666</v>
      </c>
      <c r="AV69" s="112">
        <f t="shared" si="18"/>
        <v>1.14317486794551</v>
      </c>
      <c r="AW69" s="112">
        <f t="shared" si="20"/>
        <v>1.077455919395466</v>
      </c>
      <c r="AX69" s="136">
        <f t="shared" si="19"/>
        <v>24152123133.453045</v>
      </c>
      <c r="AY69" s="152" t="s">
        <v>268</v>
      </c>
      <c r="AZ69" s="152" t="s">
        <v>268</v>
      </c>
      <c r="BA69" s="144"/>
      <c r="BB69" s="136">
        <f t="shared" si="9"/>
        <v>25959782682.428795</v>
      </c>
      <c r="BC69" s="136">
        <f t="shared" si="10"/>
        <v>26438465252.462589</v>
      </c>
      <c r="BD69" s="136">
        <f t="shared" si="11"/>
        <v>26550346430.584816</v>
      </c>
    </row>
    <row r="70" spans="1:56" s="129" customFormat="1" ht="48">
      <c r="A70" s="135" t="s">
        <v>29</v>
      </c>
      <c r="B70" s="94" t="s">
        <v>173</v>
      </c>
      <c r="C70" s="146">
        <v>26394.25</v>
      </c>
      <c r="D70" s="146">
        <v>20450.75</v>
      </c>
      <c r="E70" s="146">
        <v>18136</v>
      </c>
      <c r="F70" s="146">
        <v>919.75</v>
      </c>
      <c r="G70" s="146">
        <v>729.25</v>
      </c>
      <c r="H70" s="146">
        <v>662</v>
      </c>
      <c r="I70" s="146">
        <v>21</v>
      </c>
      <c r="J70" s="146">
        <v>13.75</v>
      </c>
      <c r="K70" s="146">
        <v>15</v>
      </c>
      <c r="L70" s="146">
        <v>31588.25</v>
      </c>
      <c r="M70" s="146">
        <v>22131.5</v>
      </c>
      <c r="N70" s="146">
        <v>17798</v>
      </c>
      <c r="O70" s="146">
        <v>13.75</v>
      </c>
      <c r="P70" s="146">
        <v>7.75</v>
      </c>
      <c r="Q70" s="146">
        <v>8</v>
      </c>
      <c r="R70" s="146">
        <v>1893</v>
      </c>
      <c r="S70" s="146">
        <v>884.75</v>
      </c>
      <c r="T70" s="146">
        <v>385</v>
      </c>
      <c r="U70" s="146">
        <v>19893.25</v>
      </c>
      <c r="V70" s="146">
        <v>15652.5</v>
      </c>
      <c r="W70" s="146">
        <v>13012</v>
      </c>
      <c r="X70" s="147">
        <v>80723.25</v>
      </c>
      <c r="Y70" s="147">
        <v>59870.25</v>
      </c>
      <c r="Z70" s="147">
        <v>50016</v>
      </c>
      <c r="AA70" s="146">
        <v>30.25</v>
      </c>
      <c r="AB70" s="146">
        <v>30.25</v>
      </c>
      <c r="AC70" s="146">
        <v>24</v>
      </c>
      <c r="AD70" s="146">
        <v>1119.25</v>
      </c>
      <c r="AE70" s="146">
        <v>1002.5</v>
      </c>
      <c r="AF70" s="146">
        <v>949</v>
      </c>
      <c r="AG70" s="147">
        <v>81872.75</v>
      </c>
      <c r="AH70" s="147">
        <v>60903</v>
      </c>
      <c r="AI70" s="147">
        <v>50989</v>
      </c>
      <c r="AJ70" s="96">
        <v>69684</v>
      </c>
      <c r="AK70" s="112">
        <f t="shared" ref="AK70:AK91" si="21">V70/(D70+G70+J70+M70+P70+S70+AB70+AE70)*100</f>
        <v>34.590778002453007</v>
      </c>
      <c r="AL70" s="136">
        <f t="shared" si="15"/>
        <v>118018630839.168</v>
      </c>
      <c r="AM70" s="152" t="s">
        <v>268</v>
      </c>
      <c r="AN70" s="152" t="s">
        <v>268</v>
      </c>
      <c r="AO70" s="142"/>
      <c r="AP70" s="112">
        <f t="shared" ref="AP70:AP91" si="22">AH70/AG70</f>
        <v>0.74387387745006728</v>
      </c>
      <c r="AQ70" s="142"/>
      <c r="AR70" s="136">
        <f t="shared" si="16"/>
        <v>88728428705.472</v>
      </c>
      <c r="AS70" s="152" t="s">
        <v>268</v>
      </c>
      <c r="AT70" s="152" t="s">
        <v>268</v>
      </c>
      <c r="AU70" s="112">
        <f t="shared" si="17"/>
        <v>1.127632884869872</v>
      </c>
      <c r="AV70" s="112">
        <f t="shared" si="18"/>
        <v>1.2434824137543545</v>
      </c>
      <c r="AW70" s="112">
        <f t="shared" si="20"/>
        <v>2.2980519480519481</v>
      </c>
      <c r="AX70" s="136">
        <f t="shared" si="19"/>
        <v>86107105219.742966</v>
      </c>
      <c r="AY70" s="152" t="s">
        <v>268</v>
      </c>
      <c r="AZ70" s="152" t="s">
        <v>268</v>
      </c>
      <c r="BA70" s="144"/>
      <c r="BB70" s="136">
        <f t="shared" si="9"/>
        <v>92839930183.56723</v>
      </c>
      <c r="BC70" s="136">
        <f t="shared" si="10"/>
        <v>94769137632.462082</v>
      </c>
      <c r="BD70" s="136">
        <f t="shared" si="11"/>
        <v>95188902667.406586</v>
      </c>
    </row>
    <row r="71" spans="1:56" s="129" customFormat="1" ht="48">
      <c r="A71" s="135" t="s">
        <v>57</v>
      </c>
      <c r="B71" s="94" t="s">
        <v>173</v>
      </c>
      <c r="C71" s="146">
        <v>8160.75</v>
      </c>
      <c r="D71" s="146">
        <v>5258.75</v>
      </c>
      <c r="E71" s="146">
        <v>4481</v>
      </c>
      <c r="F71" s="146">
        <v>272</v>
      </c>
      <c r="G71" s="146">
        <v>187.5</v>
      </c>
      <c r="H71" s="146">
        <v>163</v>
      </c>
      <c r="I71" s="146">
        <v>33.25</v>
      </c>
      <c r="J71" s="146">
        <v>23.75</v>
      </c>
      <c r="K71" s="146">
        <v>22</v>
      </c>
      <c r="L71" s="146">
        <v>12412</v>
      </c>
      <c r="M71" s="146">
        <v>9125.75</v>
      </c>
      <c r="N71" s="146">
        <v>8551</v>
      </c>
      <c r="O71" s="146">
        <v>85</v>
      </c>
      <c r="P71" s="146">
        <v>71.75</v>
      </c>
      <c r="Q71" s="146">
        <v>70</v>
      </c>
      <c r="R71" s="146">
        <v>1278.25</v>
      </c>
      <c r="S71" s="146">
        <v>821.5</v>
      </c>
      <c r="T71" s="146">
        <v>780</v>
      </c>
      <c r="U71" s="146">
        <v>3785.5</v>
      </c>
      <c r="V71" s="146">
        <v>2786.75</v>
      </c>
      <c r="W71" s="146">
        <v>2922</v>
      </c>
      <c r="X71" s="147">
        <v>26026.75</v>
      </c>
      <c r="Y71" s="147">
        <v>18275.75</v>
      </c>
      <c r="Z71" s="147">
        <v>16989</v>
      </c>
      <c r="AA71" s="146">
        <v>46.5</v>
      </c>
      <c r="AB71" s="146">
        <v>46</v>
      </c>
      <c r="AC71" s="146">
        <v>42</v>
      </c>
      <c r="AD71" s="146">
        <v>1038.75</v>
      </c>
      <c r="AE71" s="146">
        <v>1032.75</v>
      </c>
      <c r="AF71" s="146">
        <v>1079</v>
      </c>
      <c r="AG71" s="147">
        <v>27112</v>
      </c>
      <c r="AH71" s="147">
        <v>19354.5</v>
      </c>
      <c r="AI71" s="147">
        <v>18110</v>
      </c>
      <c r="AJ71" s="96">
        <v>34053</v>
      </c>
      <c r="AK71" s="112">
        <f t="shared" si="21"/>
        <v>16.820328650540961</v>
      </c>
      <c r="AL71" s="136">
        <f t="shared" ref="AL71:AL91" si="23">(((C71+F71+I71+AA71)*(AJ71*2)+(L71+O71+R71+AD71+U71)*AJ71)*12)*1.292</f>
        <v>18808229511.144001</v>
      </c>
      <c r="AM71" s="152" t="s">
        <v>268</v>
      </c>
      <c r="AN71" s="152" t="s">
        <v>268</v>
      </c>
      <c r="AO71" s="142"/>
      <c r="AP71" s="112">
        <f t="shared" si="22"/>
        <v>0.71387208616110942</v>
      </c>
      <c r="AQ71" s="142"/>
      <c r="AR71" s="136">
        <f t="shared" ref="AR71:AR91" si="24">(((D71+G71+J71+AB71)*(AJ71*2)+(M71+P71+AE71+S71+V71)*AJ71)*12)*1.292</f>
        <v>13130572276.296</v>
      </c>
      <c r="AS71" s="152" t="s">
        <v>268</v>
      </c>
      <c r="AT71" s="152" t="s">
        <v>268</v>
      </c>
      <c r="AU71" s="112">
        <f t="shared" ref="AU71:AU91" si="25">D71/E71</f>
        <v>1.1735661682660121</v>
      </c>
      <c r="AV71" s="112">
        <f t="shared" ref="AV71:AV91" si="26">M71/N71</f>
        <v>1.0672143608934628</v>
      </c>
      <c r="AW71" s="112">
        <f t="shared" si="20"/>
        <v>1.0532051282051282</v>
      </c>
      <c r="AX71" s="136">
        <f t="shared" ref="AX71:AX91" si="27">(((E71*AU71+H71*AU71+K71*AU71+AC71*AU71)*(AJ71*2)+(N71*AV71+Q71*AV71+AF71*AV71+T71*AW71+W71)*AJ71)*12)*1.292</f>
        <v>13275907599.404854</v>
      </c>
      <c r="AY71" s="152" t="s">
        <v>268</v>
      </c>
      <c r="AZ71" s="152" t="s">
        <v>268</v>
      </c>
      <c r="BA71" s="144"/>
      <c r="BB71" s="136">
        <f t="shared" si="9"/>
        <v>14356675535.865431</v>
      </c>
      <c r="BC71" s="136">
        <f t="shared" si="10"/>
        <v>14628365187.534267</v>
      </c>
      <c r="BD71" s="136">
        <f t="shared" si="11"/>
        <v>14694954426.969332</v>
      </c>
    </row>
    <row r="72" spans="1:56" s="129" customFormat="1" ht="48">
      <c r="A72" s="135" t="s">
        <v>83</v>
      </c>
      <c r="B72" s="94" t="s">
        <v>173</v>
      </c>
      <c r="C72" s="146">
        <v>1841</v>
      </c>
      <c r="D72" s="146">
        <v>1755.5</v>
      </c>
      <c r="E72" s="146">
        <v>1403</v>
      </c>
      <c r="F72" s="146">
        <v>67.25</v>
      </c>
      <c r="G72" s="146">
        <v>62.5</v>
      </c>
      <c r="H72" s="146">
        <v>47</v>
      </c>
      <c r="I72" s="146">
        <v>5.5</v>
      </c>
      <c r="J72" s="146">
        <v>5.5</v>
      </c>
      <c r="K72" s="146">
        <v>5</v>
      </c>
      <c r="L72" s="146">
        <v>2786</v>
      </c>
      <c r="M72" s="146">
        <v>2652</v>
      </c>
      <c r="N72" s="146">
        <v>2263</v>
      </c>
      <c r="O72" s="146">
        <v>3</v>
      </c>
      <c r="P72" s="146">
        <v>2</v>
      </c>
      <c r="Q72" s="146">
        <v>2</v>
      </c>
      <c r="R72" s="146">
        <v>20</v>
      </c>
      <c r="S72" s="146">
        <v>20</v>
      </c>
      <c r="T72" s="146">
        <v>19</v>
      </c>
      <c r="U72" s="146">
        <v>1916</v>
      </c>
      <c r="V72" s="146">
        <v>1860</v>
      </c>
      <c r="W72" s="146">
        <v>1736</v>
      </c>
      <c r="X72" s="147">
        <v>6638.75</v>
      </c>
      <c r="Y72" s="147">
        <v>6357.5</v>
      </c>
      <c r="Z72" s="147">
        <v>5475</v>
      </c>
      <c r="AA72" s="146">
        <v>4</v>
      </c>
      <c r="AB72" s="146">
        <v>4</v>
      </c>
      <c r="AC72" s="146">
        <v>4</v>
      </c>
      <c r="AD72" s="146">
        <v>132</v>
      </c>
      <c r="AE72" s="146">
        <v>131.25</v>
      </c>
      <c r="AF72" s="146">
        <v>130</v>
      </c>
      <c r="AG72" s="147">
        <v>6774.75</v>
      </c>
      <c r="AH72" s="147">
        <v>6492.75</v>
      </c>
      <c r="AI72" s="147">
        <v>5609</v>
      </c>
      <c r="AJ72" s="96">
        <v>83321</v>
      </c>
      <c r="AK72" s="112">
        <f t="shared" si="21"/>
        <v>40.148939614699692</v>
      </c>
      <c r="AL72" s="136">
        <f t="shared" si="23"/>
        <v>11229047854.92</v>
      </c>
      <c r="AM72" s="152" t="s">
        <v>268</v>
      </c>
      <c r="AN72" s="152" t="s">
        <v>268</v>
      </c>
      <c r="AO72" s="142"/>
      <c r="AP72" s="112">
        <f t="shared" si="22"/>
        <v>0.95837484778036086</v>
      </c>
      <c r="AQ72" s="142"/>
      <c r="AR72" s="136">
        <f t="shared" si="24"/>
        <v>10748172035.076</v>
      </c>
      <c r="AS72" s="152" t="s">
        <v>268</v>
      </c>
      <c r="AT72" s="152" t="s">
        <v>268</v>
      </c>
      <c r="AU72" s="112">
        <f t="shared" si="25"/>
        <v>1.251247327156094</v>
      </c>
      <c r="AV72" s="112">
        <f t="shared" si="26"/>
        <v>1.171895713654441</v>
      </c>
      <c r="AW72" s="112">
        <f t="shared" ref="AW72:AW91" si="28">S72/T72</f>
        <v>1.0526315789473684</v>
      </c>
      <c r="AX72" s="136">
        <f t="shared" si="27"/>
        <v>10610697660.113457</v>
      </c>
      <c r="AY72" s="152" t="s">
        <v>268</v>
      </c>
      <c r="AZ72" s="152" t="s">
        <v>268</v>
      </c>
      <c r="BA72" s="144"/>
      <c r="BB72" s="136">
        <f t="shared" ref="BB72:BB91" si="29">(((E72*AU72+H72*AU72+K72*AU72+AC72*AU72)*92/84.24*(AJ72*2)+(N72*AV72*94/85.5+Q72*AV72*94/85.5+AF72*AV72*94/85.5+T72*AW72+W72)*AJ72)*12)*1.292</f>
        <v>11405628330.470932</v>
      </c>
      <c r="BC72" s="136">
        <f t="shared" ref="BC72:BC91" si="30">(((E72*AU72+H72*AU72+K72*AU72+AC72*AU72)*95/84.24*(AJ72*2)+(N72*AV72*95/85.5+Q72*AV72*95/85.5+AF72*AV72*95/85.5+T72*AW72+W72)*AJ72)*12)*1.292</f>
        <v>11616003432.98967</v>
      </c>
      <c r="BD72" s="136">
        <f t="shared" ref="BD72:BD91" si="31">(((E72*AU72+H72*AU72+K72*AU72+AC72*AU72)*95.5/84.24*(AJ72*2)+(N72*AV72*95.5/85.5+Q72*AV72*95.5/85.5+AF72*AV72*95.5/85.5+T72*AW72+W72)*AJ72)*12)*1.292</f>
        <v>11665201260.401699</v>
      </c>
    </row>
    <row r="73" spans="1:56" s="129" customFormat="1" ht="48">
      <c r="A73" s="135" t="s">
        <v>60</v>
      </c>
      <c r="B73" s="94" t="s">
        <v>173</v>
      </c>
      <c r="C73" s="146">
        <v>8818.75</v>
      </c>
      <c r="D73" s="146">
        <v>7848</v>
      </c>
      <c r="E73" s="146">
        <v>6295</v>
      </c>
      <c r="F73" s="146">
        <v>362</v>
      </c>
      <c r="G73" s="146">
        <v>323</v>
      </c>
      <c r="H73" s="146">
        <v>263</v>
      </c>
      <c r="I73" s="146">
        <v>33.75</v>
      </c>
      <c r="J73" s="146">
        <v>32.75</v>
      </c>
      <c r="K73" s="146">
        <v>28</v>
      </c>
      <c r="L73" s="146">
        <v>18412.5</v>
      </c>
      <c r="M73" s="146">
        <v>17084.25</v>
      </c>
      <c r="N73" s="146">
        <v>14941</v>
      </c>
      <c r="O73" s="146">
        <v>28.25</v>
      </c>
      <c r="P73" s="146">
        <v>27.25</v>
      </c>
      <c r="Q73" s="146">
        <v>22</v>
      </c>
      <c r="R73" s="146">
        <v>202.5</v>
      </c>
      <c r="S73" s="146">
        <v>184.5</v>
      </c>
      <c r="T73" s="146">
        <v>43</v>
      </c>
      <c r="U73" s="146">
        <v>12065.5</v>
      </c>
      <c r="V73" s="146">
        <v>11393</v>
      </c>
      <c r="W73" s="146">
        <v>10307</v>
      </c>
      <c r="X73" s="147">
        <v>39923.25</v>
      </c>
      <c r="Y73" s="147">
        <v>36892.75</v>
      </c>
      <c r="Z73" s="147">
        <v>31899</v>
      </c>
      <c r="AA73" s="146">
        <v>26.25</v>
      </c>
      <c r="AB73" s="146">
        <v>26.25</v>
      </c>
      <c r="AC73" s="146">
        <v>36</v>
      </c>
      <c r="AD73" s="146">
        <v>177</v>
      </c>
      <c r="AE73" s="146">
        <v>174.25</v>
      </c>
      <c r="AF73" s="146">
        <v>227</v>
      </c>
      <c r="AG73" s="147">
        <v>40126.5</v>
      </c>
      <c r="AH73" s="147">
        <v>37093.25</v>
      </c>
      <c r="AI73" s="147">
        <v>32162</v>
      </c>
      <c r="AJ73" s="96">
        <v>46378</v>
      </c>
      <c r="AK73" s="112">
        <f t="shared" si="21"/>
        <v>44.330308070933164</v>
      </c>
      <c r="AL73" s="136">
        <f t="shared" si="23"/>
        <v>35497250185.031998</v>
      </c>
      <c r="AM73" s="152" t="s">
        <v>268</v>
      </c>
      <c r="AN73" s="152" t="s">
        <v>268</v>
      </c>
      <c r="AO73" s="142"/>
      <c r="AP73" s="112">
        <f t="shared" si="22"/>
        <v>0.92440781029992647</v>
      </c>
      <c r="AQ73" s="142"/>
      <c r="AR73" s="136">
        <f t="shared" si="24"/>
        <v>32589434178.504002</v>
      </c>
      <c r="AS73" s="152" t="s">
        <v>268</v>
      </c>
      <c r="AT73" s="152" t="s">
        <v>268</v>
      </c>
      <c r="AU73" s="112">
        <f t="shared" si="25"/>
        <v>1.2467037331215249</v>
      </c>
      <c r="AV73" s="112">
        <f t="shared" si="26"/>
        <v>1.1434475604042567</v>
      </c>
      <c r="AW73" s="112">
        <f t="shared" si="28"/>
        <v>4.2906976744186043</v>
      </c>
      <c r="AX73" s="136">
        <f t="shared" si="27"/>
        <v>31905308397.923721</v>
      </c>
      <c r="AY73" s="152" t="s">
        <v>268</v>
      </c>
      <c r="AZ73" s="152" t="s">
        <v>268</v>
      </c>
      <c r="BA73" s="144"/>
      <c r="BB73" s="136">
        <f t="shared" si="29"/>
        <v>34240569089.937222</v>
      </c>
      <c r="BC73" s="136">
        <f t="shared" si="30"/>
        <v>34809445947.712105</v>
      </c>
      <c r="BD73" s="136">
        <f t="shared" si="31"/>
        <v>34952949055.344017</v>
      </c>
    </row>
    <row r="74" spans="1:56" s="129" customFormat="1" ht="48">
      <c r="A74" s="135" t="s">
        <v>37</v>
      </c>
      <c r="B74" s="94" t="s">
        <v>173</v>
      </c>
      <c r="C74" s="146">
        <v>1216.5</v>
      </c>
      <c r="D74" s="146">
        <v>864.25</v>
      </c>
      <c r="E74" s="146">
        <v>793</v>
      </c>
      <c r="F74" s="146">
        <v>42.75</v>
      </c>
      <c r="G74" s="146">
        <v>34</v>
      </c>
      <c r="H74" s="146">
        <v>32</v>
      </c>
      <c r="I74" s="146">
        <v>0</v>
      </c>
      <c r="J74" s="146">
        <v>0</v>
      </c>
      <c r="K74" s="146">
        <v>0</v>
      </c>
      <c r="L74" s="146">
        <v>1642.75</v>
      </c>
      <c r="M74" s="146">
        <v>1205.25</v>
      </c>
      <c r="N74" s="146">
        <v>1073</v>
      </c>
      <c r="O74" s="146">
        <v>0</v>
      </c>
      <c r="P74" s="146">
        <v>0</v>
      </c>
      <c r="Q74" s="146">
        <v>0</v>
      </c>
      <c r="R74" s="146">
        <v>186.5</v>
      </c>
      <c r="S74" s="146">
        <v>148.25</v>
      </c>
      <c r="T74" s="146">
        <v>135</v>
      </c>
      <c r="U74" s="146">
        <v>259</v>
      </c>
      <c r="V74" s="146">
        <v>195</v>
      </c>
      <c r="W74" s="146">
        <v>178</v>
      </c>
      <c r="X74" s="147">
        <v>3347.5</v>
      </c>
      <c r="Y74" s="147">
        <v>2446.75</v>
      </c>
      <c r="Z74" s="147">
        <v>2211</v>
      </c>
      <c r="AA74" s="146">
        <v>0</v>
      </c>
      <c r="AB74" s="146">
        <v>0</v>
      </c>
      <c r="AC74" s="146">
        <v>0</v>
      </c>
      <c r="AD74" s="146">
        <v>175.75</v>
      </c>
      <c r="AE74" s="146">
        <v>175.75</v>
      </c>
      <c r="AF74" s="146">
        <v>178</v>
      </c>
      <c r="AG74" s="147">
        <v>3523.25</v>
      </c>
      <c r="AH74" s="147">
        <v>2622.5</v>
      </c>
      <c r="AI74" s="147">
        <v>2389</v>
      </c>
      <c r="AJ74" s="96">
        <v>36467</v>
      </c>
      <c r="AK74" s="112">
        <f t="shared" si="21"/>
        <v>8.0329557157569518</v>
      </c>
      <c r="AL74" s="136">
        <f t="shared" si="23"/>
        <v>2703950739.96</v>
      </c>
      <c r="AM74" s="152" t="s">
        <v>268</v>
      </c>
      <c r="AN74" s="152" t="s">
        <v>268</v>
      </c>
      <c r="AO74" s="142"/>
      <c r="AP74" s="112">
        <f t="shared" si="22"/>
        <v>0.74434116227914571</v>
      </c>
      <c r="AQ74" s="142"/>
      <c r="AR74" s="136">
        <f t="shared" si="24"/>
        <v>1990577013.6360002</v>
      </c>
      <c r="AS74" s="152" t="s">
        <v>268</v>
      </c>
      <c r="AT74" s="152" t="s">
        <v>268</v>
      </c>
      <c r="AU74" s="112">
        <f t="shared" si="25"/>
        <v>1.0898486759142496</v>
      </c>
      <c r="AV74" s="112">
        <f t="shared" si="26"/>
        <v>1.1232525629077352</v>
      </c>
      <c r="AW74" s="112">
        <f t="shared" si="28"/>
        <v>1.0981481481481481</v>
      </c>
      <c r="AX74" s="136">
        <f t="shared" si="27"/>
        <v>1995631137.9785812</v>
      </c>
      <c r="AY74" s="152" t="s">
        <v>268</v>
      </c>
      <c r="AZ74" s="152" t="s">
        <v>268</v>
      </c>
      <c r="BA74" s="144"/>
      <c r="BB74" s="136">
        <f t="shared" si="29"/>
        <v>2168270088.0581689</v>
      </c>
      <c r="BC74" s="136">
        <f t="shared" si="30"/>
        <v>2213769514.9030285</v>
      </c>
      <c r="BD74" s="136">
        <f t="shared" si="31"/>
        <v>2224450108.9285183</v>
      </c>
    </row>
    <row r="75" spans="1:56" s="129" customFormat="1" ht="48">
      <c r="A75" s="135" t="s">
        <v>13</v>
      </c>
      <c r="B75" s="94" t="s">
        <v>173</v>
      </c>
      <c r="C75" s="146">
        <v>3182</v>
      </c>
      <c r="D75" s="146">
        <v>2562</v>
      </c>
      <c r="E75" s="146">
        <v>1918</v>
      </c>
      <c r="F75" s="146">
        <v>49.25</v>
      </c>
      <c r="G75" s="146">
        <v>41.75</v>
      </c>
      <c r="H75" s="146">
        <v>36</v>
      </c>
      <c r="I75" s="146">
        <v>1.75</v>
      </c>
      <c r="J75" s="146">
        <v>1</v>
      </c>
      <c r="K75" s="146">
        <v>1</v>
      </c>
      <c r="L75" s="146">
        <v>4673.25</v>
      </c>
      <c r="M75" s="146">
        <v>3763</v>
      </c>
      <c r="N75" s="146">
        <v>2847</v>
      </c>
      <c r="O75" s="146">
        <v>6</v>
      </c>
      <c r="P75" s="146">
        <v>4.5</v>
      </c>
      <c r="Q75" s="146">
        <v>3</v>
      </c>
      <c r="R75" s="146">
        <v>266.25</v>
      </c>
      <c r="S75" s="146">
        <v>165.75</v>
      </c>
      <c r="T75" s="146">
        <v>92</v>
      </c>
      <c r="U75" s="146">
        <v>2218</v>
      </c>
      <c r="V75" s="146">
        <v>1959.25</v>
      </c>
      <c r="W75" s="146">
        <v>1585</v>
      </c>
      <c r="X75" s="147">
        <v>10396.5</v>
      </c>
      <c r="Y75" s="147">
        <v>8497.25</v>
      </c>
      <c r="Z75" s="147">
        <v>6482</v>
      </c>
      <c r="AA75" s="146">
        <v>3.5</v>
      </c>
      <c r="AB75" s="146">
        <v>3.5</v>
      </c>
      <c r="AC75" s="146">
        <v>3</v>
      </c>
      <c r="AD75" s="146">
        <v>310.75</v>
      </c>
      <c r="AE75" s="146">
        <v>310.75</v>
      </c>
      <c r="AF75" s="146">
        <v>297</v>
      </c>
      <c r="AG75" s="147">
        <v>10710.75</v>
      </c>
      <c r="AH75" s="147">
        <v>8811.5</v>
      </c>
      <c r="AI75" s="147">
        <v>6782</v>
      </c>
      <c r="AJ75" s="96">
        <v>33432</v>
      </c>
      <c r="AK75" s="112">
        <f t="shared" si="21"/>
        <v>28.592797986062973</v>
      </c>
      <c r="AL75" s="136">
        <f t="shared" si="23"/>
        <v>7229274298.8480005</v>
      </c>
      <c r="AM75" s="152" t="s">
        <v>268</v>
      </c>
      <c r="AN75" s="152" t="s">
        <v>268</v>
      </c>
      <c r="AO75" s="142"/>
      <c r="AP75" s="112">
        <f t="shared" si="22"/>
        <v>0.8226781504563172</v>
      </c>
      <c r="AQ75" s="142"/>
      <c r="AR75" s="136">
        <f t="shared" si="24"/>
        <v>5919195911.3280001</v>
      </c>
      <c r="AS75" s="152" t="s">
        <v>268</v>
      </c>
      <c r="AT75" s="152" t="s">
        <v>268</v>
      </c>
      <c r="AU75" s="112">
        <f t="shared" si="25"/>
        <v>1.3357664233576643</v>
      </c>
      <c r="AV75" s="112">
        <f t="shared" si="26"/>
        <v>1.3217421847558835</v>
      </c>
      <c r="AW75" s="112">
        <f t="shared" si="28"/>
        <v>1.8016304347826086</v>
      </c>
      <c r="AX75" s="136">
        <f t="shared" si="27"/>
        <v>5774780939.9164343</v>
      </c>
      <c r="AY75" s="152" t="s">
        <v>268</v>
      </c>
      <c r="AZ75" s="152" t="s">
        <v>268</v>
      </c>
      <c r="BA75" s="144"/>
      <c r="BB75" s="136">
        <f t="shared" si="29"/>
        <v>6238880428.8838282</v>
      </c>
      <c r="BC75" s="136">
        <f t="shared" si="30"/>
        <v>6360653509.5878468</v>
      </c>
      <c r="BD75" s="136">
        <f t="shared" si="31"/>
        <v>6389354497.6841211</v>
      </c>
    </row>
    <row r="76" spans="1:56" s="129" customFormat="1" ht="48">
      <c r="A76" s="135" t="s">
        <v>44</v>
      </c>
      <c r="B76" s="94" t="s">
        <v>173</v>
      </c>
      <c r="C76" s="146">
        <v>7443.25</v>
      </c>
      <c r="D76" s="146">
        <v>6305.25</v>
      </c>
      <c r="E76" s="146">
        <v>5329</v>
      </c>
      <c r="F76" s="146">
        <v>203</v>
      </c>
      <c r="G76" s="146">
        <v>161</v>
      </c>
      <c r="H76" s="146">
        <v>144</v>
      </c>
      <c r="I76" s="146">
        <v>60.75</v>
      </c>
      <c r="J76" s="146">
        <v>57</v>
      </c>
      <c r="K76" s="146">
        <v>52</v>
      </c>
      <c r="L76" s="146">
        <v>12097.75</v>
      </c>
      <c r="M76" s="146">
        <v>10569.75</v>
      </c>
      <c r="N76" s="146">
        <v>8952</v>
      </c>
      <c r="O76" s="146">
        <v>10.75</v>
      </c>
      <c r="P76" s="146">
        <v>8.5</v>
      </c>
      <c r="Q76" s="146">
        <v>9</v>
      </c>
      <c r="R76" s="146">
        <v>420.5</v>
      </c>
      <c r="S76" s="146">
        <v>305.5</v>
      </c>
      <c r="T76" s="146">
        <v>196</v>
      </c>
      <c r="U76" s="146">
        <v>6715.25</v>
      </c>
      <c r="V76" s="146">
        <v>5688.75</v>
      </c>
      <c r="W76" s="146">
        <v>5078</v>
      </c>
      <c r="X76" s="147">
        <v>26951.25</v>
      </c>
      <c r="Y76" s="147">
        <v>23095.75</v>
      </c>
      <c r="Z76" s="147">
        <v>19760</v>
      </c>
      <c r="AA76" s="146">
        <v>2</v>
      </c>
      <c r="AB76" s="146">
        <v>2</v>
      </c>
      <c r="AC76" s="146">
        <v>3</v>
      </c>
      <c r="AD76" s="146">
        <v>373.25</v>
      </c>
      <c r="AE76" s="146">
        <v>340.5</v>
      </c>
      <c r="AF76" s="146">
        <v>361</v>
      </c>
      <c r="AG76" s="147">
        <v>27326.5</v>
      </c>
      <c r="AH76" s="147">
        <v>23438.25</v>
      </c>
      <c r="AI76" s="147">
        <v>20124</v>
      </c>
      <c r="AJ76" s="96">
        <v>30977</v>
      </c>
      <c r="AK76" s="112">
        <f t="shared" si="21"/>
        <v>32.050198597143584</v>
      </c>
      <c r="AL76" s="136">
        <f t="shared" si="23"/>
        <v>16826408772.984001</v>
      </c>
      <c r="AM76" s="152" t="s">
        <v>268</v>
      </c>
      <c r="AN76" s="152" t="s">
        <v>268</v>
      </c>
      <c r="AO76" s="142"/>
      <c r="AP76" s="112">
        <f t="shared" si="22"/>
        <v>0.8577113790642783</v>
      </c>
      <c r="AQ76" s="142"/>
      <c r="AR76" s="136">
        <f t="shared" si="24"/>
        <v>14390492479.608</v>
      </c>
      <c r="AS76" s="152" t="s">
        <v>268</v>
      </c>
      <c r="AT76" s="152" t="s">
        <v>268</v>
      </c>
      <c r="AU76" s="112">
        <f t="shared" si="25"/>
        <v>1.1831957215237381</v>
      </c>
      <c r="AV76" s="112">
        <f t="shared" si="26"/>
        <v>1.1807138069705094</v>
      </c>
      <c r="AW76" s="112">
        <f t="shared" si="28"/>
        <v>1.5586734693877551</v>
      </c>
      <c r="AX76" s="136">
        <f t="shared" si="27"/>
        <v>14154213404.584002</v>
      </c>
      <c r="AY76" s="152" t="s">
        <v>268</v>
      </c>
      <c r="AZ76" s="152" t="s">
        <v>268</v>
      </c>
      <c r="BA76" s="144"/>
      <c r="BB76" s="136">
        <f t="shared" si="29"/>
        <v>15258470711.061571</v>
      </c>
      <c r="BC76" s="136">
        <f t="shared" si="30"/>
        <v>15544035106.794487</v>
      </c>
      <c r="BD76" s="136">
        <f t="shared" si="31"/>
        <v>15612237820.035681</v>
      </c>
    </row>
    <row r="77" spans="1:56" s="129" customFormat="1" ht="48">
      <c r="A77" s="135" t="s">
        <v>14</v>
      </c>
      <c r="B77" s="94" t="s">
        <v>173</v>
      </c>
      <c r="C77" s="146">
        <v>2759.5</v>
      </c>
      <c r="D77" s="146">
        <v>2664.25</v>
      </c>
      <c r="E77" s="146">
        <v>2289</v>
      </c>
      <c r="F77" s="146">
        <v>90</v>
      </c>
      <c r="G77" s="146">
        <v>80</v>
      </c>
      <c r="H77" s="146">
        <v>61</v>
      </c>
      <c r="I77" s="146">
        <v>33.25</v>
      </c>
      <c r="J77" s="146">
        <v>26.5</v>
      </c>
      <c r="K77" s="146">
        <v>24</v>
      </c>
      <c r="L77" s="146">
        <v>5058</v>
      </c>
      <c r="M77" s="146">
        <v>4928.25</v>
      </c>
      <c r="N77" s="146">
        <v>4585</v>
      </c>
      <c r="O77" s="146">
        <v>45.5</v>
      </c>
      <c r="P77" s="146">
        <v>40.25</v>
      </c>
      <c r="Q77" s="146">
        <v>34</v>
      </c>
      <c r="R77" s="146">
        <v>12</v>
      </c>
      <c r="S77" s="146">
        <v>12</v>
      </c>
      <c r="T77" s="146">
        <v>11</v>
      </c>
      <c r="U77" s="146">
        <v>3413.75</v>
      </c>
      <c r="V77" s="146">
        <v>3214</v>
      </c>
      <c r="W77" s="146">
        <v>2574</v>
      </c>
      <c r="X77" s="147">
        <v>11412</v>
      </c>
      <c r="Y77" s="147">
        <v>10965.25</v>
      </c>
      <c r="Z77" s="147">
        <v>9578</v>
      </c>
      <c r="AA77" s="146">
        <v>3.75</v>
      </c>
      <c r="AB77" s="146">
        <v>3.75</v>
      </c>
      <c r="AC77" s="146">
        <v>3</v>
      </c>
      <c r="AD77" s="146">
        <v>236.75</v>
      </c>
      <c r="AE77" s="146">
        <v>235.75</v>
      </c>
      <c r="AF77" s="146">
        <v>243</v>
      </c>
      <c r="AG77" s="147">
        <v>11652.5</v>
      </c>
      <c r="AH77" s="147">
        <v>11204.75</v>
      </c>
      <c r="AI77" s="147">
        <v>9824</v>
      </c>
      <c r="AJ77" s="96">
        <v>31308</v>
      </c>
      <c r="AK77" s="112">
        <f t="shared" si="21"/>
        <v>40.221506116447145</v>
      </c>
      <c r="AL77" s="136">
        <f t="shared" si="23"/>
        <v>7057219434.0480003</v>
      </c>
      <c r="AM77" s="152" t="s">
        <v>268</v>
      </c>
      <c r="AN77" s="152" t="s">
        <v>268</v>
      </c>
      <c r="AO77" s="142"/>
      <c r="AP77" s="112">
        <f t="shared" si="22"/>
        <v>0.96157476936279773</v>
      </c>
      <c r="AQ77" s="142"/>
      <c r="AR77" s="136">
        <f t="shared" si="24"/>
        <v>6785517213.9359999</v>
      </c>
      <c r="AS77" s="152" t="s">
        <v>268</v>
      </c>
      <c r="AT77" s="152" t="s">
        <v>268</v>
      </c>
      <c r="AU77" s="112">
        <f t="shared" si="25"/>
        <v>1.1639362166885103</v>
      </c>
      <c r="AV77" s="112">
        <f t="shared" si="26"/>
        <v>1.0748636859323881</v>
      </c>
      <c r="AW77" s="112">
        <f t="shared" si="28"/>
        <v>1.0909090909090908</v>
      </c>
      <c r="AX77" s="136">
        <f t="shared" si="27"/>
        <v>6477817794.1280422</v>
      </c>
      <c r="AY77" s="152" t="s">
        <v>268</v>
      </c>
      <c r="AZ77" s="152" t="s">
        <v>268</v>
      </c>
      <c r="BA77" s="144"/>
      <c r="BB77" s="136">
        <f t="shared" si="29"/>
        <v>6977421092.6673183</v>
      </c>
      <c r="BC77" s="136">
        <f t="shared" si="30"/>
        <v>7102741165.6876287</v>
      </c>
      <c r="BD77" s="136">
        <f t="shared" si="31"/>
        <v>7133517474.9072895</v>
      </c>
    </row>
    <row r="78" spans="1:56" s="129" customFormat="1" ht="48">
      <c r="A78" s="135" t="s">
        <v>15</v>
      </c>
      <c r="B78" s="94" t="s">
        <v>173</v>
      </c>
      <c r="C78" s="146">
        <v>4322.75</v>
      </c>
      <c r="D78" s="146">
        <v>2947.25</v>
      </c>
      <c r="E78" s="146">
        <v>2373</v>
      </c>
      <c r="F78" s="146">
        <v>162.75</v>
      </c>
      <c r="G78" s="146">
        <v>98.75</v>
      </c>
      <c r="H78" s="146">
        <v>91</v>
      </c>
      <c r="I78" s="146">
        <v>6.5</v>
      </c>
      <c r="J78" s="146">
        <v>6</v>
      </c>
      <c r="K78" s="146">
        <v>6</v>
      </c>
      <c r="L78" s="146">
        <v>7047</v>
      </c>
      <c r="M78" s="146">
        <v>4879.25</v>
      </c>
      <c r="N78" s="146">
        <v>3809</v>
      </c>
      <c r="O78" s="146">
        <v>5.75</v>
      </c>
      <c r="P78" s="146">
        <v>3</v>
      </c>
      <c r="Q78" s="146">
        <v>3</v>
      </c>
      <c r="R78" s="146">
        <v>613</v>
      </c>
      <c r="S78" s="146">
        <v>328</v>
      </c>
      <c r="T78" s="146">
        <v>195</v>
      </c>
      <c r="U78" s="146">
        <v>3846.75</v>
      </c>
      <c r="V78" s="146">
        <v>3011</v>
      </c>
      <c r="W78" s="146">
        <v>2507</v>
      </c>
      <c r="X78" s="147">
        <v>16004.5</v>
      </c>
      <c r="Y78" s="147">
        <v>11273.25</v>
      </c>
      <c r="Z78" s="147">
        <v>8984</v>
      </c>
      <c r="AA78" s="146">
        <v>16.25</v>
      </c>
      <c r="AB78" s="146">
        <v>16.25</v>
      </c>
      <c r="AC78" s="146">
        <v>23</v>
      </c>
      <c r="AD78" s="146">
        <v>488.25</v>
      </c>
      <c r="AE78" s="146">
        <v>479.5</v>
      </c>
      <c r="AF78" s="146">
        <v>483</v>
      </c>
      <c r="AG78" s="147">
        <v>16509</v>
      </c>
      <c r="AH78" s="147">
        <v>11769</v>
      </c>
      <c r="AI78" s="147">
        <v>9490</v>
      </c>
      <c r="AJ78" s="96">
        <v>37220</v>
      </c>
      <c r="AK78" s="112">
        <f t="shared" si="21"/>
        <v>34.379995432747201</v>
      </c>
      <c r="AL78" s="136">
        <f t="shared" si="23"/>
        <v>12128190745.68</v>
      </c>
      <c r="AM78" s="152" t="s">
        <v>268</v>
      </c>
      <c r="AN78" s="152" t="s">
        <v>268</v>
      </c>
      <c r="AO78" s="142"/>
      <c r="AP78" s="112">
        <f t="shared" si="22"/>
        <v>0.71288388151917137</v>
      </c>
      <c r="AQ78" s="142"/>
      <c r="AR78" s="136">
        <f t="shared" si="24"/>
        <v>8561966867.2800007</v>
      </c>
      <c r="AS78" s="152" t="s">
        <v>268</v>
      </c>
      <c r="AT78" s="152" t="s">
        <v>268</v>
      </c>
      <c r="AU78" s="112">
        <f t="shared" si="25"/>
        <v>1.2419932574799832</v>
      </c>
      <c r="AV78" s="112">
        <f t="shared" si="26"/>
        <v>1.2809792596482017</v>
      </c>
      <c r="AW78" s="112">
        <f t="shared" si="28"/>
        <v>1.6820512820512821</v>
      </c>
      <c r="AX78" s="136">
        <f t="shared" si="27"/>
        <v>8384310232.3925962</v>
      </c>
      <c r="AY78" s="152" t="s">
        <v>268</v>
      </c>
      <c r="AZ78" s="152" t="s">
        <v>268</v>
      </c>
      <c r="BA78" s="144"/>
      <c r="BB78" s="136">
        <f t="shared" si="29"/>
        <v>9029121366.5649509</v>
      </c>
      <c r="BC78" s="136">
        <f t="shared" si="30"/>
        <v>9193515069.0794678</v>
      </c>
      <c r="BD78" s="136">
        <f t="shared" si="31"/>
        <v>9233291664.575676</v>
      </c>
    </row>
    <row r="79" spans="1:56" s="129" customFormat="1" ht="48">
      <c r="A79" s="135" t="s">
        <v>74</v>
      </c>
      <c r="B79" s="94" t="s">
        <v>173</v>
      </c>
      <c r="C79" s="146">
        <v>3342</v>
      </c>
      <c r="D79" s="146">
        <v>2845.25</v>
      </c>
      <c r="E79" s="146">
        <v>2458</v>
      </c>
      <c r="F79" s="146">
        <v>75.75</v>
      </c>
      <c r="G79" s="146">
        <v>60.75</v>
      </c>
      <c r="H79" s="146">
        <v>55</v>
      </c>
      <c r="I79" s="146">
        <v>37.75</v>
      </c>
      <c r="J79" s="146">
        <v>32</v>
      </c>
      <c r="K79" s="146">
        <v>31</v>
      </c>
      <c r="L79" s="146">
        <v>4985.75</v>
      </c>
      <c r="M79" s="146">
        <v>4127.5</v>
      </c>
      <c r="N79" s="146">
        <v>3474</v>
      </c>
      <c r="O79" s="146">
        <v>27.5</v>
      </c>
      <c r="P79" s="146">
        <v>22.25</v>
      </c>
      <c r="Q79" s="146">
        <v>17</v>
      </c>
      <c r="R79" s="146">
        <v>285.5</v>
      </c>
      <c r="S79" s="146">
        <v>180.75</v>
      </c>
      <c r="T79" s="146">
        <v>148</v>
      </c>
      <c r="U79" s="146">
        <v>4297.25</v>
      </c>
      <c r="V79" s="146">
        <v>3625.5</v>
      </c>
      <c r="W79" s="146">
        <v>3326</v>
      </c>
      <c r="X79" s="147">
        <v>13051.5</v>
      </c>
      <c r="Y79" s="147">
        <v>10894</v>
      </c>
      <c r="Z79" s="147">
        <v>9509</v>
      </c>
      <c r="AA79" s="146">
        <v>4.5</v>
      </c>
      <c r="AB79" s="146">
        <v>4.5</v>
      </c>
      <c r="AC79" s="146">
        <v>4</v>
      </c>
      <c r="AD79" s="146">
        <v>205.5</v>
      </c>
      <c r="AE79" s="146">
        <v>204.5</v>
      </c>
      <c r="AF79" s="146">
        <v>209</v>
      </c>
      <c r="AG79" s="147">
        <v>13261.5</v>
      </c>
      <c r="AH79" s="147">
        <v>11103</v>
      </c>
      <c r="AI79" s="147">
        <v>9722</v>
      </c>
      <c r="AJ79" s="96">
        <v>45791</v>
      </c>
      <c r="AK79" s="112">
        <f t="shared" si="21"/>
        <v>48.485456369107318</v>
      </c>
      <c r="AL79" s="136">
        <f t="shared" si="23"/>
        <v>11871322977.576</v>
      </c>
      <c r="AM79" s="152" t="s">
        <v>268</v>
      </c>
      <c r="AN79" s="152" t="s">
        <v>268</v>
      </c>
      <c r="AO79" s="142"/>
      <c r="AP79" s="112">
        <f t="shared" si="22"/>
        <v>0.83723560683180631</v>
      </c>
      <c r="AQ79" s="142"/>
      <c r="AR79" s="136">
        <f t="shared" si="24"/>
        <v>9971513732.7119999</v>
      </c>
      <c r="AS79" s="152" t="s">
        <v>268</v>
      </c>
      <c r="AT79" s="152" t="s">
        <v>268</v>
      </c>
      <c r="AU79" s="112">
        <f t="shared" si="25"/>
        <v>1.157546786004882</v>
      </c>
      <c r="AV79" s="112">
        <f t="shared" si="26"/>
        <v>1.1881116868163499</v>
      </c>
      <c r="AW79" s="112">
        <f t="shared" si="28"/>
        <v>1.2212837837837838</v>
      </c>
      <c r="AX79" s="136">
        <f t="shared" si="27"/>
        <v>9798373852.3599854</v>
      </c>
      <c r="AY79" s="152" t="s">
        <v>268</v>
      </c>
      <c r="AZ79" s="152" t="s">
        <v>268</v>
      </c>
      <c r="BA79" s="144"/>
      <c r="BB79" s="136">
        <f t="shared" si="29"/>
        <v>10494416942.465012</v>
      </c>
      <c r="BC79" s="136">
        <f t="shared" si="30"/>
        <v>10680059163.499432</v>
      </c>
      <c r="BD79" s="136">
        <f t="shared" si="31"/>
        <v>10723166869.919258</v>
      </c>
    </row>
    <row r="80" spans="1:56" s="129" customFormat="1" ht="48">
      <c r="A80" s="135" t="s">
        <v>16</v>
      </c>
      <c r="B80" s="94" t="s">
        <v>173</v>
      </c>
      <c r="C80" s="146">
        <v>5008.5</v>
      </c>
      <c r="D80" s="146">
        <v>4035.25</v>
      </c>
      <c r="E80" s="146">
        <v>2732</v>
      </c>
      <c r="F80" s="146">
        <v>132</v>
      </c>
      <c r="G80" s="146">
        <v>118</v>
      </c>
      <c r="H80" s="146">
        <v>81</v>
      </c>
      <c r="I80" s="146">
        <v>17.5</v>
      </c>
      <c r="J80" s="146">
        <v>13.5</v>
      </c>
      <c r="K80" s="146">
        <v>13</v>
      </c>
      <c r="L80" s="146">
        <v>9067</v>
      </c>
      <c r="M80" s="146">
        <v>7752.5</v>
      </c>
      <c r="N80" s="146">
        <v>5238</v>
      </c>
      <c r="O80" s="146">
        <v>24.75</v>
      </c>
      <c r="P80" s="146">
        <v>12.75</v>
      </c>
      <c r="Q80" s="146">
        <v>9</v>
      </c>
      <c r="R80" s="146">
        <v>533.75</v>
      </c>
      <c r="S80" s="146">
        <v>346</v>
      </c>
      <c r="T80" s="146">
        <v>141</v>
      </c>
      <c r="U80" s="146">
        <v>4925.75</v>
      </c>
      <c r="V80" s="146">
        <v>4337</v>
      </c>
      <c r="W80" s="146">
        <v>3578</v>
      </c>
      <c r="X80" s="147">
        <v>19709.25</v>
      </c>
      <c r="Y80" s="147">
        <v>16615</v>
      </c>
      <c r="Z80" s="147">
        <v>11792</v>
      </c>
      <c r="AA80" s="146">
        <v>37.5</v>
      </c>
      <c r="AB80" s="146">
        <v>33.75</v>
      </c>
      <c r="AC80" s="146">
        <v>21</v>
      </c>
      <c r="AD80" s="146">
        <v>298.75</v>
      </c>
      <c r="AE80" s="146">
        <v>279.5</v>
      </c>
      <c r="AF80" s="146">
        <v>259</v>
      </c>
      <c r="AG80" s="147">
        <v>20045.5</v>
      </c>
      <c r="AH80" s="147">
        <v>16928.25</v>
      </c>
      <c r="AI80" s="147">
        <v>12072</v>
      </c>
      <c r="AJ80" s="96">
        <v>40321</v>
      </c>
      <c r="AK80" s="112">
        <f t="shared" si="21"/>
        <v>34.444554750322645</v>
      </c>
      <c r="AL80" s="136">
        <f t="shared" si="23"/>
        <v>15779077564.944</v>
      </c>
      <c r="AM80" s="152" t="s">
        <v>268</v>
      </c>
      <c r="AN80" s="152" t="s">
        <v>268</v>
      </c>
      <c r="AO80" s="142"/>
      <c r="AP80" s="112">
        <f t="shared" si="22"/>
        <v>0.84449128233269311</v>
      </c>
      <c r="AQ80" s="142"/>
      <c r="AR80" s="136">
        <f t="shared" si="24"/>
        <v>13208358824.940001</v>
      </c>
      <c r="AS80" s="152" t="s">
        <v>268</v>
      </c>
      <c r="AT80" s="152" t="s">
        <v>268</v>
      </c>
      <c r="AU80" s="112">
        <f t="shared" si="25"/>
        <v>1.4770314787701317</v>
      </c>
      <c r="AV80" s="112">
        <f t="shared" si="26"/>
        <v>1.480049637266132</v>
      </c>
      <c r="AW80" s="112">
        <f t="shared" si="28"/>
        <v>2.4539007092198584</v>
      </c>
      <c r="AX80" s="136">
        <f t="shared" si="27"/>
        <v>12804908386.671625</v>
      </c>
      <c r="AY80" s="152" t="s">
        <v>268</v>
      </c>
      <c r="AZ80" s="152" t="s">
        <v>268</v>
      </c>
      <c r="BA80" s="144"/>
      <c r="BB80" s="136">
        <f t="shared" si="29"/>
        <v>13795675239.538177</v>
      </c>
      <c r="BC80" s="136">
        <f t="shared" si="30"/>
        <v>14042492304.412271</v>
      </c>
      <c r="BD80" s="136">
        <f t="shared" si="31"/>
        <v>14103489438.959618</v>
      </c>
    </row>
    <row r="81" spans="1:56" s="129" customFormat="1" ht="48">
      <c r="A81" s="135" t="s">
        <v>61</v>
      </c>
      <c r="B81" s="94" t="s">
        <v>173</v>
      </c>
      <c r="C81" s="146">
        <v>4563.75</v>
      </c>
      <c r="D81" s="146">
        <v>4514.75</v>
      </c>
      <c r="E81" s="146">
        <v>4265</v>
      </c>
      <c r="F81" s="146">
        <v>211.25</v>
      </c>
      <c r="G81" s="146">
        <v>207.5</v>
      </c>
      <c r="H81" s="146">
        <v>195</v>
      </c>
      <c r="I81" s="146">
        <v>10</v>
      </c>
      <c r="J81" s="146">
        <v>10</v>
      </c>
      <c r="K81" s="146">
        <v>11</v>
      </c>
      <c r="L81" s="146">
        <v>7410.25</v>
      </c>
      <c r="M81" s="146">
        <v>7407.25</v>
      </c>
      <c r="N81" s="146">
        <v>7230</v>
      </c>
      <c r="O81" s="146">
        <v>0.5</v>
      </c>
      <c r="P81" s="146">
        <v>0.5</v>
      </c>
      <c r="Q81" s="146">
        <v>1</v>
      </c>
      <c r="R81" s="146">
        <v>50.5</v>
      </c>
      <c r="S81" s="146">
        <v>50.5</v>
      </c>
      <c r="T81" s="146">
        <v>48</v>
      </c>
      <c r="U81" s="146">
        <v>5035.5</v>
      </c>
      <c r="V81" s="146">
        <v>4542</v>
      </c>
      <c r="W81" s="146">
        <v>4307</v>
      </c>
      <c r="X81" s="147">
        <v>17281.75</v>
      </c>
      <c r="Y81" s="147">
        <v>16732.5</v>
      </c>
      <c r="Z81" s="147">
        <v>16057</v>
      </c>
      <c r="AA81" s="146">
        <v>14</v>
      </c>
      <c r="AB81" s="146">
        <v>14</v>
      </c>
      <c r="AC81" s="146">
        <v>13</v>
      </c>
      <c r="AD81" s="146">
        <v>534.75</v>
      </c>
      <c r="AE81" s="146">
        <v>534.75</v>
      </c>
      <c r="AF81" s="146">
        <v>557</v>
      </c>
      <c r="AG81" s="147">
        <v>17830.5</v>
      </c>
      <c r="AH81" s="147">
        <v>17281.25</v>
      </c>
      <c r="AI81" s="147">
        <v>16627</v>
      </c>
      <c r="AJ81" s="96">
        <v>51077</v>
      </c>
      <c r="AK81" s="112">
        <f t="shared" si="21"/>
        <v>35.653590282002476</v>
      </c>
      <c r="AL81" s="136">
        <f t="shared" si="23"/>
        <v>17920251446.136002</v>
      </c>
      <c r="AM81" s="152" t="s">
        <v>268</v>
      </c>
      <c r="AN81" s="152" t="s">
        <v>268</v>
      </c>
      <c r="AO81" s="142"/>
      <c r="AP81" s="112">
        <f t="shared" si="22"/>
        <v>0.9691960404924147</v>
      </c>
      <c r="AQ81" s="142"/>
      <c r="AR81" s="136">
        <f t="shared" si="24"/>
        <v>17443528965.720001</v>
      </c>
      <c r="AS81" s="152" t="s">
        <v>268</v>
      </c>
      <c r="AT81" s="152" t="s">
        <v>268</v>
      </c>
      <c r="AU81" s="112">
        <f t="shared" si="25"/>
        <v>1.0585580304806566</v>
      </c>
      <c r="AV81" s="112">
        <f t="shared" si="26"/>
        <v>1.0245159059474411</v>
      </c>
      <c r="AW81" s="112">
        <f t="shared" si="28"/>
        <v>1.0520833333333333</v>
      </c>
      <c r="AX81" s="136">
        <f t="shared" si="27"/>
        <v>17286795199.6875</v>
      </c>
      <c r="AY81" s="152" t="s">
        <v>268</v>
      </c>
      <c r="AZ81" s="152" t="s">
        <v>268</v>
      </c>
      <c r="BA81" s="144"/>
      <c r="BB81" s="136">
        <f t="shared" si="29"/>
        <v>18607454658.748005</v>
      </c>
      <c r="BC81" s="136">
        <f t="shared" si="30"/>
        <v>18949076128.987492</v>
      </c>
      <c r="BD81" s="136">
        <f t="shared" si="31"/>
        <v>19030646557.569748</v>
      </c>
    </row>
    <row r="82" spans="1:56" s="129" customFormat="1" ht="48">
      <c r="A82" s="135" t="s">
        <v>49</v>
      </c>
      <c r="B82" s="94" t="s">
        <v>173</v>
      </c>
      <c r="C82" s="146">
        <v>6273</v>
      </c>
      <c r="D82" s="146">
        <v>4812.5</v>
      </c>
      <c r="E82" s="146">
        <v>3576</v>
      </c>
      <c r="F82" s="146">
        <v>231.25</v>
      </c>
      <c r="G82" s="146">
        <v>199.75</v>
      </c>
      <c r="H82" s="146">
        <v>141</v>
      </c>
      <c r="I82" s="146">
        <v>21.5</v>
      </c>
      <c r="J82" s="146">
        <v>18</v>
      </c>
      <c r="K82" s="146">
        <v>16</v>
      </c>
      <c r="L82" s="146">
        <v>10384.75</v>
      </c>
      <c r="M82" s="146">
        <v>8490</v>
      </c>
      <c r="N82" s="146">
        <v>6199</v>
      </c>
      <c r="O82" s="146">
        <v>15</v>
      </c>
      <c r="P82" s="146">
        <v>11</v>
      </c>
      <c r="Q82" s="146">
        <v>9</v>
      </c>
      <c r="R82" s="146">
        <v>1032</v>
      </c>
      <c r="S82" s="146">
        <v>818</v>
      </c>
      <c r="T82" s="146">
        <v>247</v>
      </c>
      <c r="U82" s="146">
        <v>5739.25</v>
      </c>
      <c r="V82" s="146">
        <v>5040.25</v>
      </c>
      <c r="W82" s="146">
        <v>4055</v>
      </c>
      <c r="X82" s="147">
        <v>23696.75</v>
      </c>
      <c r="Y82" s="147">
        <v>19389.5</v>
      </c>
      <c r="Z82" s="147">
        <v>14243</v>
      </c>
      <c r="AA82" s="146">
        <v>32.75</v>
      </c>
      <c r="AB82" s="146">
        <v>32.75</v>
      </c>
      <c r="AC82" s="146">
        <v>29</v>
      </c>
      <c r="AD82" s="146">
        <v>213</v>
      </c>
      <c r="AE82" s="146">
        <v>208</v>
      </c>
      <c r="AF82" s="146">
        <v>199</v>
      </c>
      <c r="AG82" s="147">
        <v>23942.5</v>
      </c>
      <c r="AH82" s="147">
        <v>19630.25</v>
      </c>
      <c r="AI82" s="147">
        <v>14471</v>
      </c>
      <c r="AJ82" s="96">
        <v>37035</v>
      </c>
      <c r="AK82" s="112">
        <f t="shared" si="21"/>
        <v>34.545921864290605</v>
      </c>
      <c r="AL82" s="136">
        <f t="shared" si="23"/>
        <v>17513388710.639999</v>
      </c>
      <c r="AM82" s="152" t="s">
        <v>268</v>
      </c>
      <c r="AN82" s="152" t="s">
        <v>268</v>
      </c>
      <c r="AO82" s="142"/>
      <c r="AP82" s="112">
        <f t="shared" si="22"/>
        <v>0.81989140649472692</v>
      </c>
      <c r="AQ82" s="142"/>
      <c r="AR82" s="136">
        <f t="shared" si="24"/>
        <v>14178633021.18</v>
      </c>
      <c r="AS82" s="152" t="s">
        <v>268</v>
      </c>
      <c r="AT82" s="152" t="s">
        <v>268</v>
      </c>
      <c r="AU82" s="112">
        <f t="shared" si="25"/>
        <v>1.3457774049217002</v>
      </c>
      <c r="AV82" s="112">
        <f t="shared" si="26"/>
        <v>1.3695757380222617</v>
      </c>
      <c r="AW82" s="112">
        <f t="shared" si="28"/>
        <v>3.3117408906882591</v>
      </c>
      <c r="AX82" s="136">
        <f t="shared" si="27"/>
        <v>13650521724.452829</v>
      </c>
      <c r="AY82" s="152" t="s">
        <v>268</v>
      </c>
      <c r="AZ82" s="152" t="s">
        <v>268</v>
      </c>
      <c r="BA82" s="144"/>
      <c r="BB82" s="136">
        <f t="shared" si="29"/>
        <v>14686996658.888433</v>
      </c>
      <c r="BC82" s="136">
        <f t="shared" si="30"/>
        <v>14952978649.870613</v>
      </c>
      <c r="BD82" s="136">
        <f t="shared" si="31"/>
        <v>15016952058.613512</v>
      </c>
    </row>
    <row r="83" spans="1:56" s="129" customFormat="1" ht="48">
      <c r="A83" s="135" t="s">
        <v>58</v>
      </c>
      <c r="B83" s="94" t="s">
        <v>173</v>
      </c>
      <c r="C83" s="146">
        <v>4017.5</v>
      </c>
      <c r="D83" s="146">
        <v>3257.25</v>
      </c>
      <c r="E83" s="146">
        <v>2101</v>
      </c>
      <c r="F83" s="146">
        <v>158</v>
      </c>
      <c r="G83" s="146">
        <v>119.5</v>
      </c>
      <c r="H83" s="146">
        <v>76</v>
      </c>
      <c r="I83" s="146">
        <v>17.5</v>
      </c>
      <c r="J83" s="146">
        <v>14.25</v>
      </c>
      <c r="K83" s="146">
        <v>13</v>
      </c>
      <c r="L83" s="146">
        <v>7533.25</v>
      </c>
      <c r="M83" s="146">
        <v>6510.25</v>
      </c>
      <c r="N83" s="146">
        <v>5007</v>
      </c>
      <c r="O83" s="146">
        <v>29.25</v>
      </c>
      <c r="P83" s="146">
        <v>24.5</v>
      </c>
      <c r="Q83" s="146">
        <v>16</v>
      </c>
      <c r="R83" s="146">
        <v>399.5</v>
      </c>
      <c r="S83" s="146">
        <v>245.5</v>
      </c>
      <c r="T83" s="146">
        <v>147</v>
      </c>
      <c r="U83" s="146">
        <v>3554.5</v>
      </c>
      <c r="V83" s="146">
        <v>3234</v>
      </c>
      <c r="W83" s="146">
        <v>2491</v>
      </c>
      <c r="X83" s="147">
        <v>15709.5</v>
      </c>
      <c r="Y83" s="147">
        <v>13405.25</v>
      </c>
      <c r="Z83" s="147">
        <v>9851</v>
      </c>
      <c r="AA83" s="146">
        <v>5.5</v>
      </c>
      <c r="AB83" s="146">
        <v>5.5</v>
      </c>
      <c r="AC83" s="146">
        <v>6</v>
      </c>
      <c r="AD83" s="146">
        <v>385.5</v>
      </c>
      <c r="AE83" s="146">
        <v>385</v>
      </c>
      <c r="AF83" s="146">
        <v>342</v>
      </c>
      <c r="AG83" s="147">
        <v>16100.5</v>
      </c>
      <c r="AH83" s="147">
        <v>13795.75</v>
      </c>
      <c r="AI83" s="147">
        <v>10199</v>
      </c>
      <c r="AJ83" s="96">
        <v>32360</v>
      </c>
      <c r="AK83" s="112">
        <f t="shared" si="21"/>
        <v>30.619925675195869</v>
      </c>
      <c r="AL83" s="136">
        <f t="shared" si="23"/>
        <v>10184199922.559999</v>
      </c>
      <c r="AM83" s="152" t="s">
        <v>268</v>
      </c>
      <c r="AN83" s="152" t="s">
        <v>268</v>
      </c>
      <c r="AO83" s="142"/>
      <c r="AP83" s="112">
        <f t="shared" si="22"/>
        <v>0.85685227166858169</v>
      </c>
      <c r="AQ83" s="142"/>
      <c r="AR83" s="136">
        <f t="shared" si="24"/>
        <v>8625514119.8400002</v>
      </c>
      <c r="AS83" s="152" t="s">
        <v>268</v>
      </c>
      <c r="AT83" s="152" t="s">
        <v>268</v>
      </c>
      <c r="AU83" s="112">
        <f t="shared" si="25"/>
        <v>1.5503331746787243</v>
      </c>
      <c r="AV83" s="112">
        <f t="shared" si="26"/>
        <v>1.3002296784501697</v>
      </c>
      <c r="AW83" s="112">
        <f t="shared" si="28"/>
        <v>1.6700680272108843</v>
      </c>
      <c r="AX83" s="136">
        <f t="shared" si="27"/>
        <v>8288889927.464571</v>
      </c>
      <c r="AY83" s="152" t="s">
        <v>268</v>
      </c>
      <c r="AZ83" s="152" t="s">
        <v>268</v>
      </c>
      <c r="BA83" s="144"/>
      <c r="BB83" s="136">
        <f t="shared" si="29"/>
        <v>8951512384.2120647</v>
      </c>
      <c r="BC83" s="136">
        <f t="shared" si="30"/>
        <v>9114104132.2577972</v>
      </c>
      <c r="BD83" s="136">
        <f t="shared" si="31"/>
        <v>9154847165.1509418</v>
      </c>
    </row>
    <row r="84" spans="1:56" s="129" customFormat="1" ht="48">
      <c r="A84" s="135" t="s">
        <v>80</v>
      </c>
      <c r="B84" s="94" t="s">
        <v>173</v>
      </c>
      <c r="C84" s="146">
        <v>4470.25</v>
      </c>
      <c r="D84" s="146">
        <v>3221.25</v>
      </c>
      <c r="E84" s="146">
        <v>2783</v>
      </c>
      <c r="F84" s="146">
        <v>83.25</v>
      </c>
      <c r="G84" s="146">
        <v>76.25</v>
      </c>
      <c r="H84" s="146">
        <v>61</v>
      </c>
      <c r="I84" s="146">
        <v>31</v>
      </c>
      <c r="J84" s="146">
        <v>25.25</v>
      </c>
      <c r="K84" s="146">
        <v>24</v>
      </c>
      <c r="L84" s="146">
        <v>6518.25</v>
      </c>
      <c r="M84" s="146">
        <v>4734.25</v>
      </c>
      <c r="N84" s="146">
        <v>4160</v>
      </c>
      <c r="O84" s="146">
        <v>8.25</v>
      </c>
      <c r="P84" s="146">
        <v>6</v>
      </c>
      <c r="Q84" s="146">
        <v>6</v>
      </c>
      <c r="R84" s="146">
        <v>18.75</v>
      </c>
      <c r="S84" s="146">
        <v>12.5</v>
      </c>
      <c r="T84" s="146">
        <v>10</v>
      </c>
      <c r="U84" s="146">
        <v>5003.25</v>
      </c>
      <c r="V84" s="146">
        <v>4178.75</v>
      </c>
      <c r="W84" s="146">
        <v>4020</v>
      </c>
      <c r="X84" s="147">
        <v>16133</v>
      </c>
      <c r="Y84" s="147">
        <v>12254.25</v>
      </c>
      <c r="Z84" s="147">
        <v>11064</v>
      </c>
      <c r="AA84" s="146">
        <v>8.5</v>
      </c>
      <c r="AB84" s="146">
        <v>7.5</v>
      </c>
      <c r="AC84" s="146">
        <v>7</v>
      </c>
      <c r="AD84" s="146">
        <v>343.5</v>
      </c>
      <c r="AE84" s="146">
        <v>325.5</v>
      </c>
      <c r="AF84" s="146">
        <v>344</v>
      </c>
      <c r="AG84" s="147">
        <v>16485</v>
      </c>
      <c r="AH84" s="147">
        <v>12587.25</v>
      </c>
      <c r="AI84" s="147">
        <v>11415</v>
      </c>
      <c r="AJ84" s="96">
        <v>53071</v>
      </c>
      <c r="AK84" s="112">
        <f t="shared" si="21"/>
        <v>49.696735446274602</v>
      </c>
      <c r="AL84" s="136">
        <f t="shared" si="23"/>
        <v>17343247861.152</v>
      </c>
      <c r="AM84" s="152" t="s">
        <v>268</v>
      </c>
      <c r="AN84" s="152" t="s">
        <v>268</v>
      </c>
      <c r="AO84" s="142"/>
      <c r="AP84" s="112">
        <f t="shared" si="22"/>
        <v>0.76355777979981798</v>
      </c>
      <c r="AQ84" s="142"/>
      <c r="AR84" s="136">
        <f t="shared" si="24"/>
        <v>13097122489.32</v>
      </c>
      <c r="AS84" s="152" t="s">
        <v>268</v>
      </c>
      <c r="AT84" s="152" t="s">
        <v>268</v>
      </c>
      <c r="AU84" s="112">
        <f t="shared" si="25"/>
        <v>1.1574739489759254</v>
      </c>
      <c r="AV84" s="112">
        <f t="shared" si="26"/>
        <v>1.1380408653846155</v>
      </c>
      <c r="AW84" s="112">
        <f t="shared" si="28"/>
        <v>1.25</v>
      </c>
      <c r="AX84" s="136">
        <f t="shared" si="27"/>
        <v>13017342158.190552</v>
      </c>
      <c r="AY84" s="152" t="s">
        <v>268</v>
      </c>
      <c r="AZ84" s="152" t="s">
        <v>268</v>
      </c>
      <c r="BA84" s="144"/>
      <c r="BB84" s="136">
        <f t="shared" si="29"/>
        <v>13941642637.79981</v>
      </c>
      <c r="BC84" s="136">
        <f t="shared" si="30"/>
        <v>14186057809.138369</v>
      </c>
      <c r="BD84" s="136">
        <f t="shared" si="31"/>
        <v>14243258152.599726</v>
      </c>
    </row>
    <row r="85" spans="1:56" s="129" customFormat="1" ht="48">
      <c r="A85" s="135" t="s">
        <v>62</v>
      </c>
      <c r="B85" s="94" t="s">
        <v>173</v>
      </c>
      <c r="C85" s="146">
        <v>6808.75</v>
      </c>
      <c r="D85" s="146">
        <v>5763</v>
      </c>
      <c r="E85" s="146">
        <v>4929</v>
      </c>
      <c r="F85" s="146">
        <v>355</v>
      </c>
      <c r="G85" s="146">
        <v>313.5</v>
      </c>
      <c r="H85" s="146">
        <v>270</v>
      </c>
      <c r="I85" s="146">
        <v>92</v>
      </c>
      <c r="J85" s="146">
        <v>75.5</v>
      </c>
      <c r="K85" s="146">
        <v>70</v>
      </c>
      <c r="L85" s="146">
        <v>12308.75</v>
      </c>
      <c r="M85" s="146">
        <v>11080.25</v>
      </c>
      <c r="N85" s="146">
        <v>10049</v>
      </c>
      <c r="O85" s="146">
        <v>32.5</v>
      </c>
      <c r="P85" s="146">
        <v>26.25</v>
      </c>
      <c r="Q85" s="146">
        <v>22</v>
      </c>
      <c r="R85" s="146">
        <v>98.5</v>
      </c>
      <c r="S85" s="146">
        <v>94.25</v>
      </c>
      <c r="T85" s="146">
        <v>86</v>
      </c>
      <c r="U85" s="146">
        <v>7554.75</v>
      </c>
      <c r="V85" s="146">
        <v>6867.75</v>
      </c>
      <c r="W85" s="146">
        <v>6538</v>
      </c>
      <c r="X85" s="147">
        <v>27250.25</v>
      </c>
      <c r="Y85" s="147">
        <v>24220.5</v>
      </c>
      <c r="Z85" s="147">
        <v>21964</v>
      </c>
      <c r="AA85" s="146">
        <v>21</v>
      </c>
      <c r="AB85" s="146">
        <v>20.25</v>
      </c>
      <c r="AC85" s="146">
        <v>18</v>
      </c>
      <c r="AD85" s="146">
        <v>971</v>
      </c>
      <c r="AE85" s="146">
        <v>965.5</v>
      </c>
      <c r="AF85" s="146">
        <v>975</v>
      </c>
      <c r="AG85" s="147">
        <v>28242.25</v>
      </c>
      <c r="AH85" s="147">
        <v>25206.25</v>
      </c>
      <c r="AI85" s="147">
        <v>22957</v>
      </c>
      <c r="AJ85" s="96">
        <v>79845</v>
      </c>
      <c r="AK85" s="112">
        <f t="shared" si="21"/>
        <v>37.449900482591268</v>
      </c>
      <c r="AL85" s="136">
        <f t="shared" si="23"/>
        <v>43969569660.720001</v>
      </c>
      <c r="AM85" s="152" t="s">
        <v>268</v>
      </c>
      <c r="AN85" s="152" t="s">
        <v>268</v>
      </c>
      <c r="AO85" s="142"/>
      <c r="AP85" s="112">
        <f t="shared" si="22"/>
        <v>0.89250148270764551</v>
      </c>
      <c r="AQ85" s="142"/>
      <c r="AR85" s="136">
        <f t="shared" si="24"/>
        <v>38843974819.080002</v>
      </c>
      <c r="AS85" s="152" t="s">
        <v>268</v>
      </c>
      <c r="AT85" s="152" t="s">
        <v>268</v>
      </c>
      <c r="AU85" s="112">
        <f t="shared" si="25"/>
        <v>1.1692026780279976</v>
      </c>
      <c r="AV85" s="112">
        <f t="shared" si="26"/>
        <v>1.1026221514578565</v>
      </c>
      <c r="AW85" s="112">
        <f t="shared" si="28"/>
        <v>1.0959302325581395</v>
      </c>
      <c r="AX85" s="136">
        <f t="shared" si="27"/>
        <v>38592013429.301743</v>
      </c>
      <c r="AY85" s="152" t="s">
        <v>268</v>
      </c>
      <c r="AZ85" s="152" t="s">
        <v>268</v>
      </c>
      <c r="BA85" s="144"/>
      <c r="BB85" s="136">
        <f t="shared" si="29"/>
        <v>41500746059.340309</v>
      </c>
      <c r="BC85" s="136">
        <f t="shared" si="30"/>
        <v>42222122478.511696</v>
      </c>
      <c r="BD85" s="136">
        <f t="shared" si="31"/>
        <v>42401132732.465019</v>
      </c>
    </row>
    <row r="86" spans="1:56" s="129" customFormat="1" ht="48">
      <c r="A86" s="135" t="s">
        <v>64</v>
      </c>
      <c r="B86" s="94" t="s">
        <v>173</v>
      </c>
      <c r="C86" s="146">
        <v>9937.75</v>
      </c>
      <c r="D86" s="146">
        <v>8374.5</v>
      </c>
      <c r="E86" s="146">
        <v>5651</v>
      </c>
      <c r="F86" s="146">
        <v>378</v>
      </c>
      <c r="G86" s="146">
        <v>329.75</v>
      </c>
      <c r="H86" s="146">
        <v>278</v>
      </c>
      <c r="I86" s="146">
        <v>22.5</v>
      </c>
      <c r="J86" s="146">
        <v>19.25</v>
      </c>
      <c r="K86" s="146">
        <v>25</v>
      </c>
      <c r="L86" s="146">
        <v>17731.5</v>
      </c>
      <c r="M86" s="146">
        <v>15462.5</v>
      </c>
      <c r="N86" s="146">
        <v>11225</v>
      </c>
      <c r="O86" s="146">
        <v>26.25</v>
      </c>
      <c r="P86" s="146">
        <v>25.75</v>
      </c>
      <c r="Q86" s="146">
        <v>28</v>
      </c>
      <c r="R86" s="146">
        <v>670.25</v>
      </c>
      <c r="S86" s="146">
        <v>550.5</v>
      </c>
      <c r="T86" s="146">
        <v>343</v>
      </c>
      <c r="U86" s="146">
        <v>11355</v>
      </c>
      <c r="V86" s="146">
        <v>10498.5</v>
      </c>
      <c r="W86" s="146">
        <v>8712</v>
      </c>
      <c r="X86" s="147">
        <v>40121.25</v>
      </c>
      <c r="Y86" s="147">
        <v>35260.75</v>
      </c>
      <c r="Z86" s="147">
        <v>26262</v>
      </c>
      <c r="AA86" s="146">
        <v>17.5</v>
      </c>
      <c r="AB86" s="146">
        <v>17.5</v>
      </c>
      <c r="AC86" s="146">
        <v>14</v>
      </c>
      <c r="AD86" s="146">
        <v>532.5</v>
      </c>
      <c r="AE86" s="146">
        <v>532.5</v>
      </c>
      <c r="AF86" s="146">
        <v>448</v>
      </c>
      <c r="AG86" s="147">
        <v>40671.25</v>
      </c>
      <c r="AH86" s="147">
        <v>35810.75</v>
      </c>
      <c r="AI86" s="147">
        <v>26724</v>
      </c>
      <c r="AJ86" s="96">
        <v>39386</v>
      </c>
      <c r="AK86" s="112">
        <f t="shared" si="21"/>
        <v>41.475965194717972</v>
      </c>
      <c r="AL86" s="136">
        <f t="shared" si="23"/>
        <v>31159155038.688</v>
      </c>
      <c r="AM86" s="152" t="s">
        <v>268</v>
      </c>
      <c r="AN86" s="152" t="s">
        <v>268</v>
      </c>
      <c r="AO86" s="142"/>
      <c r="AP86" s="112">
        <f t="shared" si="22"/>
        <v>0.88049297722592745</v>
      </c>
      <c r="AQ86" s="142"/>
      <c r="AR86" s="136">
        <f t="shared" si="24"/>
        <v>27205104856.152</v>
      </c>
      <c r="AS86" s="152" t="s">
        <v>268</v>
      </c>
      <c r="AT86" s="152" t="s">
        <v>268</v>
      </c>
      <c r="AU86" s="112">
        <f t="shared" si="25"/>
        <v>1.4819500973279065</v>
      </c>
      <c r="AV86" s="112">
        <f t="shared" si="26"/>
        <v>1.3775055679287305</v>
      </c>
      <c r="AW86" s="112">
        <f t="shared" si="28"/>
        <v>1.6049562682215743</v>
      </c>
      <c r="AX86" s="136">
        <f t="shared" si="27"/>
        <v>26299829646.383553</v>
      </c>
      <c r="AY86" s="152" t="s">
        <v>268</v>
      </c>
      <c r="AZ86" s="152" t="s">
        <v>268</v>
      </c>
      <c r="BA86" s="144"/>
      <c r="BB86" s="136">
        <f t="shared" si="29"/>
        <v>28273312161.21875</v>
      </c>
      <c r="BC86" s="136">
        <f t="shared" si="30"/>
        <v>28773091657.280792</v>
      </c>
      <c r="BD86" s="136">
        <f t="shared" si="31"/>
        <v>28894760255.272793</v>
      </c>
    </row>
    <row r="87" spans="1:56" s="129" customFormat="1" ht="18.75" customHeight="1">
      <c r="A87" s="135" t="s">
        <v>43</v>
      </c>
      <c r="B87" s="94" t="s">
        <v>173</v>
      </c>
      <c r="C87" s="146">
        <v>2907.25</v>
      </c>
      <c r="D87" s="146">
        <v>2791.25</v>
      </c>
      <c r="E87" s="146">
        <v>2548</v>
      </c>
      <c r="F87" s="146">
        <v>157.5</v>
      </c>
      <c r="G87" s="146">
        <v>154</v>
      </c>
      <c r="H87" s="146">
        <v>163</v>
      </c>
      <c r="I87" s="146">
        <v>15.75</v>
      </c>
      <c r="J87" s="146">
        <v>14.25</v>
      </c>
      <c r="K87" s="146">
        <v>12</v>
      </c>
      <c r="L87" s="146">
        <v>4341.5</v>
      </c>
      <c r="M87" s="146">
        <v>4212</v>
      </c>
      <c r="N87" s="146">
        <v>4116</v>
      </c>
      <c r="O87" s="146">
        <v>17</v>
      </c>
      <c r="P87" s="146">
        <v>17</v>
      </c>
      <c r="Q87" s="146">
        <v>16</v>
      </c>
      <c r="R87" s="146">
        <v>125.75</v>
      </c>
      <c r="S87" s="146">
        <v>125.25</v>
      </c>
      <c r="T87" s="146">
        <v>123</v>
      </c>
      <c r="U87" s="146">
        <v>3358</v>
      </c>
      <c r="V87" s="146">
        <v>3251.5</v>
      </c>
      <c r="W87" s="146">
        <v>3086</v>
      </c>
      <c r="X87" s="147">
        <v>10922.75</v>
      </c>
      <c r="Y87" s="147">
        <v>10565.25</v>
      </c>
      <c r="Z87" s="147">
        <v>10064</v>
      </c>
      <c r="AA87" s="146">
        <v>15.5</v>
      </c>
      <c r="AB87" s="146">
        <v>15.5</v>
      </c>
      <c r="AC87" s="146">
        <v>14</v>
      </c>
      <c r="AD87" s="146">
        <v>19</v>
      </c>
      <c r="AE87" s="146">
        <v>19</v>
      </c>
      <c r="AF87" s="146">
        <v>21</v>
      </c>
      <c r="AG87" s="147">
        <v>10957.25</v>
      </c>
      <c r="AH87" s="147">
        <v>10599.75</v>
      </c>
      <c r="AI87" s="147">
        <v>10099</v>
      </c>
      <c r="AJ87" s="96">
        <v>26355</v>
      </c>
      <c r="AK87" s="112">
        <f t="shared" si="21"/>
        <v>44.248630626339605</v>
      </c>
      <c r="AL87" s="136">
        <f t="shared" si="23"/>
        <v>5742269251.7399998</v>
      </c>
      <c r="AM87" s="152" t="s">
        <v>268</v>
      </c>
      <c r="AN87" s="152" t="s">
        <v>268</v>
      </c>
      <c r="AO87" s="142"/>
      <c r="AP87" s="112">
        <f t="shared" si="22"/>
        <v>0.96737320039243424</v>
      </c>
      <c r="AQ87" s="142"/>
      <c r="AR87" s="136">
        <f t="shared" si="24"/>
        <v>5546750362.0200005</v>
      </c>
      <c r="AS87" s="152" t="s">
        <v>268</v>
      </c>
      <c r="AT87" s="152" t="s">
        <v>268</v>
      </c>
      <c r="AU87" s="112">
        <f t="shared" si="25"/>
        <v>1.0954670329670331</v>
      </c>
      <c r="AV87" s="112">
        <f t="shared" si="26"/>
        <v>1.0233236151603498</v>
      </c>
      <c r="AW87" s="112">
        <f t="shared" si="28"/>
        <v>1.0182926829268293</v>
      </c>
      <c r="AX87" s="136">
        <f t="shared" si="27"/>
        <v>5498922605.6742392</v>
      </c>
      <c r="AY87" s="152" t="s">
        <v>268</v>
      </c>
      <c r="AZ87" s="152" t="s">
        <v>268</v>
      </c>
      <c r="BA87" s="144"/>
      <c r="BB87" s="136">
        <f t="shared" si="29"/>
        <v>5897271651.4393902</v>
      </c>
      <c r="BC87" s="136">
        <f t="shared" si="30"/>
        <v>6004841629.9965076</v>
      </c>
      <c r="BD87" s="136">
        <f t="shared" si="31"/>
        <v>6029540048.1380701</v>
      </c>
    </row>
    <row r="88" spans="1:56" s="129" customFormat="1" ht="48">
      <c r="A88" s="135" t="s">
        <v>50</v>
      </c>
      <c r="B88" s="94" t="s">
        <v>173</v>
      </c>
      <c r="C88" s="146">
        <v>4544</v>
      </c>
      <c r="D88" s="146">
        <v>3442</v>
      </c>
      <c r="E88" s="146">
        <v>3228</v>
      </c>
      <c r="F88" s="146">
        <v>118</v>
      </c>
      <c r="G88" s="146">
        <v>99.25</v>
      </c>
      <c r="H88" s="146">
        <v>86</v>
      </c>
      <c r="I88" s="146">
        <v>7</v>
      </c>
      <c r="J88" s="146">
        <v>6</v>
      </c>
      <c r="K88" s="146">
        <v>7</v>
      </c>
      <c r="L88" s="146">
        <v>7709</v>
      </c>
      <c r="M88" s="146">
        <v>5853.75</v>
      </c>
      <c r="N88" s="146">
        <v>5489</v>
      </c>
      <c r="O88" s="146">
        <v>1</v>
      </c>
      <c r="P88" s="146">
        <v>1</v>
      </c>
      <c r="Q88" s="146">
        <v>1</v>
      </c>
      <c r="R88" s="146">
        <v>64</v>
      </c>
      <c r="S88" s="146">
        <v>50.5</v>
      </c>
      <c r="T88" s="146">
        <v>51</v>
      </c>
      <c r="U88" s="146">
        <v>3537.25</v>
      </c>
      <c r="V88" s="146">
        <v>2921.25</v>
      </c>
      <c r="W88" s="146">
        <v>3063</v>
      </c>
      <c r="X88" s="147">
        <v>15980.25</v>
      </c>
      <c r="Y88" s="147">
        <v>12373.75</v>
      </c>
      <c r="Z88" s="147">
        <v>11925</v>
      </c>
      <c r="AA88" s="146">
        <v>27.75</v>
      </c>
      <c r="AB88" s="146">
        <v>26.5</v>
      </c>
      <c r="AC88" s="146">
        <v>25</v>
      </c>
      <c r="AD88" s="146">
        <v>20.5</v>
      </c>
      <c r="AE88" s="146">
        <v>19.25</v>
      </c>
      <c r="AF88" s="146">
        <v>18</v>
      </c>
      <c r="AG88" s="147">
        <v>16028.5</v>
      </c>
      <c r="AH88" s="147">
        <v>12419.5</v>
      </c>
      <c r="AI88" s="147">
        <v>11968</v>
      </c>
      <c r="AJ88" s="96">
        <v>33148</v>
      </c>
      <c r="AK88" s="112">
        <f t="shared" si="21"/>
        <v>30.755665517332144</v>
      </c>
      <c r="AL88" s="136">
        <f t="shared" si="23"/>
        <v>10651257100.848</v>
      </c>
      <c r="AM88" s="152" t="s">
        <v>268</v>
      </c>
      <c r="AN88" s="152" t="s">
        <v>268</v>
      </c>
      <c r="AO88" s="142"/>
      <c r="AP88" s="112">
        <f t="shared" si="22"/>
        <v>0.77483856879932622</v>
      </c>
      <c r="AQ88" s="142"/>
      <c r="AR88" s="136">
        <f t="shared" si="24"/>
        <v>8219356467.5040007</v>
      </c>
      <c r="AS88" s="152" t="s">
        <v>268</v>
      </c>
      <c r="AT88" s="152" t="s">
        <v>268</v>
      </c>
      <c r="AU88" s="112">
        <f t="shared" si="25"/>
        <v>1.0662949194547708</v>
      </c>
      <c r="AV88" s="112">
        <f t="shared" si="26"/>
        <v>1.0664510839861541</v>
      </c>
      <c r="AW88" s="112">
        <f t="shared" si="28"/>
        <v>0.99019607843137258</v>
      </c>
      <c r="AX88" s="136">
        <f t="shared" si="27"/>
        <v>8286119731.400691</v>
      </c>
      <c r="AY88" s="152" t="s">
        <v>268</v>
      </c>
      <c r="AZ88" s="152" t="s">
        <v>268</v>
      </c>
      <c r="BA88" s="144"/>
      <c r="BB88" s="136">
        <f t="shared" si="29"/>
        <v>8924049533.996994</v>
      </c>
      <c r="BC88" s="136">
        <f t="shared" si="30"/>
        <v>9089955488.3319054</v>
      </c>
      <c r="BD88" s="136">
        <f t="shared" si="31"/>
        <v>9129375725.4063263</v>
      </c>
    </row>
    <row r="89" spans="1:56" s="129" customFormat="1" ht="48">
      <c r="A89" s="135" t="s">
        <v>85</v>
      </c>
      <c r="B89" s="94" t="s">
        <v>173</v>
      </c>
      <c r="C89" s="146">
        <v>224.25</v>
      </c>
      <c r="D89" s="146">
        <v>191</v>
      </c>
      <c r="E89" s="146">
        <v>150</v>
      </c>
      <c r="F89" s="146">
        <v>3.5</v>
      </c>
      <c r="G89" s="146">
        <v>2.5</v>
      </c>
      <c r="H89" s="146">
        <v>2</v>
      </c>
      <c r="I89" s="146">
        <v>1.5</v>
      </c>
      <c r="J89" s="146">
        <v>0.5</v>
      </c>
      <c r="K89" s="146">
        <v>0</v>
      </c>
      <c r="L89" s="146">
        <v>324</v>
      </c>
      <c r="M89" s="146">
        <v>294.25</v>
      </c>
      <c r="N89" s="146">
        <v>238</v>
      </c>
      <c r="O89" s="146">
        <v>0</v>
      </c>
      <c r="P89" s="146">
        <v>0</v>
      </c>
      <c r="Q89" s="146">
        <v>0</v>
      </c>
      <c r="R89" s="146">
        <v>8.25</v>
      </c>
      <c r="S89" s="146">
        <v>7</v>
      </c>
      <c r="T89" s="146">
        <v>3</v>
      </c>
      <c r="U89" s="146">
        <v>152.5</v>
      </c>
      <c r="V89" s="146">
        <v>134.75</v>
      </c>
      <c r="W89" s="146">
        <v>103</v>
      </c>
      <c r="X89" s="147">
        <v>714</v>
      </c>
      <c r="Y89" s="147">
        <v>630</v>
      </c>
      <c r="Z89" s="147">
        <v>496</v>
      </c>
      <c r="AA89" s="146">
        <v>0</v>
      </c>
      <c r="AB89" s="146">
        <v>0</v>
      </c>
      <c r="AC89" s="146">
        <v>0</v>
      </c>
      <c r="AD89" s="146">
        <v>4</v>
      </c>
      <c r="AE89" s="146">
        <v>4</v>
      </c>
      <c r="AF89" s="146">
        <v>4</v>
      </c>
      <c r="AG89" s="147">
        <v>718</v>
      </c>
      <c r="AH89" s="147">
        <v>634</v>
      </c>
      <c r="AI89" s="147">
        <v>500</v>
      </c>
      <c r="AJ89" s="96">
        <v>123176</v>
      </c>
      <c r="AK89" s="112">
        <f t="shared" si="21"/>
        <v>26.990485728592891</v>
      </c>
      <c r="AL89" s="136">
        <f t="shared" si="23"/>
        <v>1808982936.8640001</v>
      </c>
      <c r="AM89" s="152" t="s">
        <v>268</v>
      </c>
      <c r="AN89" s="152" t="s">
        <v>268</v>
      </c>
      <c r="AO89" s="142"/>
      <c r="AP89" s="112">
        <f t="shared" si="22"/>
        <v>0.88300835654596099</v>
      </c>
      <c r="AQ89" s="142"/>
      <c r="AR89" s="136">
        <f t="shared" si="24"/>
        <v>1581248742.9119999</v>
      </c>
      <c r="AS89" s="152" t="s">
        <v>268</v>
      </c>
      <c r="AT89" s="152" t="s">
        <v>268</v>
      </c>
      <c r="AU89" s="112">
        <f t="shared" si="25"/>
        <v>1.2733333333333334</v>
      </c>
      <c r="AV89" s="112">
        <f t="shared" si="26"/>
        <v>1.2363445378151261</v>
      </c>
      <c r="AW89" s="112">
        <f t="shared" si="28"/>
        <v>2.3333333333333335</v>
      </c>
      <c r="AX89" s="136">
        <f t="shared" si="27"/>
        <v>1520689038.6836114</v>
      </c>
      <c r="AY89" s="152" t="s">
        <v>268</v>
      </c>
      <c r="AZ89" s="152" t="s">
        <v>268</v>
      </c>
      <c r="BA89" s="144"/>
      <c r="BB89" s="136">
        <f t="shared" si="29"/>
        <v>1645590005.4836652</v>
      </c>
      <c r="BC89" s="136">
        <f t="shared" si="30"/>
        <v>1678599024.1953173</v>
      </c>
      <c r="BD89" s="136">
        <f t="shared" si="31"/>
        <v>1686328128.1256082</v>
      </c>
    </row>
    <row r="90" spans="1:56" s="129" customFormat="1" ht="48">
      <c r="A90" s="135" t="s">
        <v>63</v>
      </c>
      <c r="B90" s="94" t="s">
        <v>173</v>
      </c>
      <c r="C90" s="146">
        <v>2115</v>
      </c>
      <c r="D90" s="146">
        <v>1958.75</v>
      </c>
      <c r="E90" s="146">
        <v>1666</v>
      </c>
      <c r="F90" s="146">
        <v>101.25</v>
      </c>
      <c r="G90" s="146">
        <v>95.25</v>
      </c>
      <c r="H90" s="146">
        <v>82</v>
      </c>
      <c r="I90" s="146">
        <v>38.75</v>
      </c>
      <c r="J90" s="146">
        <v>37.25</v>
      </c>
      <c r="K90" s="146">
        <v>45</v>
      </c>
      <c r="L90" s="146">
        <v>3910.25</v>
      </c>
      <c r="M90" s="146">
        <v>3688.25</v>
      </c>
      <c r="N90" s="146">
        <v>3256</v>
      </c>
      <c r="O90" s="146">
        <v>23.75</v>
      </c>
      <c r="P90" s="146">
        <v>20.25</v>
      </c>
      <c r="Q90" s="146">
        <v>18</v>
      </c>
      <c r="R90" s="146">
        <v>106.25</v>
      </c>
      <c r="S90" s="146">
        <v>102</v>
      </c>
      <c r="T90" s="146">
        <v>100</v>
      </c>
      <c r="U90" s="146">
        <v>1447</v>
      </c>
      <c r="V90" s="146">
        <v>1284.75</v>
      </c>
      <c r="W90" s="146">
        <v>1190</v>
      </c>
      <c r="X90" s="147">
        <v>7742.25</v>
      </c>
      <c r="Y90" s="147">
        <v>7186.5</v>
      </c>
      <c r="Z90" s="147">
        <v>6357</v>
      </c>
      <c r="AA90" s="146">
        <v>2.5</v>
      </c>
      <c r="AB90" s="146">
        <v>2.5</v>
      </c>
      <c r="AC90" s="146">
        <v>2</v>
      </c>
      <c r="AD90" s="146">
        <v>205</v>
      </c>
      <c r="AE90" s="146">
        <v>203</v>
      </c>
      <c r="AF90" s="146">
        <v>203</v>
      </c>
      <c r="AG90" s="147">
        <v>7949.75</v>
      </c>
      <c r="AH90" s="147">
        <v>7392</v>
      </c>
      <c r="AI90" s="147">
        <v>6562</v>
      </c>
      <c r="AJ90" s="96">
        <v>117097</v>
      </c>
      <c r="AK90" s="112">
        <f t="shared" si="21"/>
        <v>21.036473044332553</v>
      </c>
      <c r="AL90" s="136">
        <f t="shared" si="23"/>
        <v>18530975428.788002</v>
      </c>
      <c r="AM90" s="152" t="s">
        <v>268</v>
      </c>
      <c r="AN90" s="152" t="s">
        <v>268</v>
      </c>
      <c r="AO90" s="142"/>
      <c r="AP90" s="112">
        <f t="shared" si="22"/>
        <v>0.92984056102393153</v>
      </c>
      <c r="AQ90" s="142"/>
      <c r="AR90" s="136">
        <f t="shared" si="24"/>
        <v>17221112461.596001</v>
      </c>
      <c r="AS90" s="152" t="s">
        <v>268</v>
      </c>
      <c r="AT90" s="152" t="s">
        <v>268</v>
      </c>
      <c r="AU90" s="112">
        <f t="shared" si="25"/>
        <v>1.1757202881152462</v>
      </c>
      <c r="AV90" s="112">
        <f t="shared" si="26"/>
        <v>1.132754914004914</v>
      </c>
      <c r="AW90" s="112">
        <f t="shared" si="28"/>
        <v>1.02</v>
      </c>
      <c r="AX90" s="136">
        <f t="shared" si="27"/>
        <v>17158795790.531641</v>
      </c>
      <c r="AY90" s="152" t="s">
        <v>268</v>
      </c>
      <c r="AZ90" s="152" t="s">
        <v>268</v>
      </c>
      <c r="BA90" s="144"/>
      <c r="BB90" s="136">
        <f t="shared" si="29"/>
        <v>18575534775.401321</v>
      </c>
      <c r="BC90" s="136">
        <f t="shared" si="30"/>
        <v>18932057204.618774</v>
      </c>
      <c r="BD90" s="136">
        <f t="shared" si="31"/>
        <v>19019354402.120468</v>
      </c>
    </row>
    <row r="91" spans="1:56" s="129" customFormat="1" ht="48">
      <c r="A91" s="135" t="s">
        <v>17</v>
      </c>
      <c r="B91" s="94" t="s">
        <v>173</v>
      </c>
      <c r="C91" s="146">
        <v>4228</v>
      </c>
      <c r="D91" s="146">
        <v>3657</v>
      </c>
      <c r="E91" s="146">
        <v>2707</v>
      </c>
      <c r="F91" s="146">
        <v>74.5</v>
      </c>
      <c r="G91" s="146">
        <v>67.75</v>
      </c>
      <c r="H91" s="146">
        <v>50</v>
      </c>
      <c r="I91" s="146">
        <v>3</v>
      </c>
      <c r="J91" s="146">
        <v>3</v>
      </c>
      <c r="K91" s="146">
        <v>3</v>
      </c>
      <c r="L91" s="146">
        <v>6091.25</v>
      </c>
      <c r="M91" s="146">
        <v>5377.75</v>
      </c>
      <c r="N91" s="146">
        <v>3561</v>
      </c>
      <c r="O91" s="146">
        <v>2</v>
      </c>
      <c r="P91" s="146">
        <v>1</v>
      </c>
      <c r="Q91" s="146">
        <v>1</v>
      </c>
      <c r="R91" s="146">
        <v>104.5</v>
      </c>
      <c r="S91" s="146">
        <v>94.5</v>
      </c>
      <c r="T91" s="146">
        <v>24</v>
      </c>
      <c r="U91" s="146">
        <v>3813.5</v>
      </c>
      <c r="V91" s="146">
        <v>3589</v>
      </c>
      <c r="W91" s="146">
        <v>2829</v>
      </c>
      <c r="X91" s="147">
        <v>14316.75</v>
      </c>
      <c r="Y91" s="147">
        <v>12790</v>
      </c>
      <c r="Z91" s="147">
        <v>9175</v>
      </c>
      <c r="AA91" s="146">
        <v>9</v>
      </c>
      <c r="AB91" s="146">
        <v>9</v>
      </c>
      <c r="AC91" s="146">
        <v>7</v>
      </c>
      <c r="AD91" s="146">
        <v>89.75</v>
      </c>
      <c r="AE91" s="146">
        <v>88.75</v>
      </c>
      <c r="AF91" s="146">
        <v>103</v>
      </c>
      <c r="AG91" s="147">
        <v>14415.5</v>
      </c>
      <c r="AH91" s="147">
        <v>12887.75</v>
      </c>
      <c r="AI91" s="147">
        <v>9285</v>
      </c>
      <c r="AJ91" s="96">
        <v>38812</v>
      </c>
      <c r="AK91" s="112">
        <f t="shared" si="21"/>
        <v>38.596585562575612</v>
      </c>
      <c r="AL91" s="136">
        <f t="shared" si="23"/>
        <v>11270613575.040001</v>
      </c>
      <c r="AM91" s="152" t="s">
        <v>268</v>
      </c>
      <c r="AN91" s="152" t="s">
        <v>268</v>
      </c>
      <c r="AO91" s="142"/>
      <c r="AP91" s="112">
        <f t="shared" si="22"/>
        <v>0.89402032534424747</v>
      </c>
      <c r="AQ91" s="142"/>
      <c r="AR91" s="136">
        <f t="shared" si="24"/>
        <v>10003647377.375999</v>
      </c>
      <c r="AS91" s="152" t="s">
        <v>268</v>
      </c>
      <c r="AT91" s="152" t="s">
        <v>268</v>
      </c>
      <c r="AU91" s="112">
        <f t="shared" si="25"/>
        <v>1.3509420022164758</v>
      </c>
      <c r="AV91" s="112">
        <f t="shared" si="26"/>
        <v>1.5101797247964055</v>
      </c>
      <c r="AW91" s="112">
        <f t="shared" si="28"/>
        <v>3.9375</v>
      </c>
      <c r="AX91" s="136">
        <f t="shared" si="27"/>
        <v>9588398818.9582653</v>
      </c>
      <c r="AY91" s="152" t="s">
        <v>268</v>
      </c>
      <c r="AZ91" s="152" t="s">
        <v>268</v>
      </c>
      <c r="BA91" s="144"/>
      <c r="BB91" s="136">
        <f t="shared" si="29"/>
        <v>10333912247.932333</v>
      </c>
      <c r="BC91" s="136">
        <f t="shared" si="30"/>
        <v>10533075330.500069</v>
      </c>
      <c r="BD91" s="136">
        <f t="shared" si="31"/>
        <v>10579253671.510448</v>
      </c>
    </row>
  </sheetData>
  <mergeCells count="29">
    <mergeCell ref="R4:T4"/>
    <mergeCell ref="U4:W4"/>
    <mergeCell ref="X4:Z4"/>
    <mergeCell ref="BC1:BD1"/>
    <mergeCell ref="AU3:AX3"/>
    <mergeCell ref="AS4:AS5"/>
    <mergeCell ref="AQ3:AR3"/>
    <mergeCell ref="AX4:AX5"/>
    <mergeCell ref="AY4:AY5"/>
    <mergeCell ref="AZ4:AZ5"/>
    <mergeCell ref="AU4:AW4"/>
    <mergeCell ref="AT4:AT5"/>
    <mergeCell ref="AR4:AR5"/>
    <mergeCell ref="A2:BD2"/>
    <mergeCell ref="AM4:AM5"/>
    <mergeCell ref="AN4:AN5"/>
    <mergeCell ref="AP4:AP5"/>
    <mergeCell ref="B4:B5"/>
    <mergeCell ref="C4:E4"/>
    <mergeCell ref="F4:H4"/>
    <mergeCell ref="I4:K4"/>
    <mergeCell ref="L4:N4"/>
    <mergeCell ref="AG4:AI4"/>
    <mergeCell ref="AD4:AF4"/>
    <mergeCell ref="AA4:AC4"/>
    <mergeCell ref="AK4:AK5"/>
    <mergeCell ref="AL4:AL5"/>
    <mergeCell ref="AK3:AP3"/>
    <mergeCell ref="O4:Q4"/>
  </mergeCells>
  <printOptions horizontalCentered="1"/>
  <pageMargins left="0.19685039370078741" right="0.19685039370078741" top="0.59055118110236227" bottom="0.19685039370078741" header="0.31496062992125984" footer="0.31496062992125984"/>
  <pageSetup paperSize="8" scale="33" fitToHeight="0" orientation="landscape" r:id="rId1"/>
  <colBreaks count="2" manualBreakCount="2">
    <brk id="20" max="1048575" man="1"/>
    <brk id="4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J39"/>
  <sheetViews>
    <sheetView workbookViewId="0">
      <pane xSplit="1" ySplit="1" topLeftCell="B2" activePane="bottomRight" state="frozen"/>
      <selection activeCell="AG3" sqref="AG3:AG4"/>
      <selection pane="topRight" activeCell="AG3" sqref="AG3:AG4"/>
      <selection pane="bottomLeft" activeCell="AG3" sqref="AG3:AG4"/>
      <selection pane="bottomRight" activeCell="AG3" sqref="AG3:AG4"/>
    </sheetView>
  </sheetViews>
  <sheetFormatPr defaultRowHeight="15"/>
  <cols>
    <col min="1" max="1" width="27.7109375" customWidth="1"/>
    <col min="2" max="2" width="15.5703125" customWidth="1"/>
    <col min="3" max="3" width="15.28515625" customWidth="1"/>
    <col min="4" max="4" width="13.85546875" bestFit="1" customWidth="1"/>
    <col min="5" max="5" width="14.85546875" bestFit="1" customWidth="1"/>
    <col min="6" max="6" width="13.85546875" bestFit="1" customWidth="1"/>
    <col min="7" max="7" width="12.28515625" bestFit="1" customWidth="1"/>
    <col min="8" max="10" width="13.85546875" bestFit="1" customWidth="1"/>
    <col min="11" max="11" width="14.85546875" bestFit="1" customWidth="1"/>
    <col min="12" max="12" width="13.85546875" bestFit="1" customWidth="1"/>
    <col min="13" max="13" width="14.85546875" bestFit="1" customWidth="1"/>
    <col min="14" max="16" width="13.85546875" bestFit="1" customWidth="1"/>
    <col min="17" max="17" width="14.85546875" bestFit="1" customWidth="1"/>
    <col min="18" max="22" width="13.85546875" bestFit="1" customWidth="1"/>
    <col min="23" max="23" width="14.85546875" bestFit="1" customWidth="1"/>
    <col min="24" max="25" width="13.85546875" bestFit="1" customWidth="1"/>
    <col min="26" max="27" width="14.85546875" bestFit="1" customWidth="1"/>
    <col min="28" max="28" width="14" customWidth="1"/>
    <col min="29" max="39" width="15.28515625" customWidth="1"/>
    <col min="40" max="40" width="14.85546875" bestFit="1" customWidth="1"/>
    <col min="41" max="42" width="13.85546875" bestFit="1" customWidth="1"/>
    <col min="43" max="44" width="14.85546875" bestFit="1" customWidth="1"/>
    <col min="45" max="47" width="13.85546875" bestFit="1" customWidth="1"/>
    <col min="48" max="48" width="14.85546875" bestFit="1" customWidth="1"/>
    <col min="49" max="49" width="13.85546875" bestFit="1" customWidth="1"/>
    <col min="50" max="50" width="14.85546875" bestFit="1" customWidth="1"/>
    <col min="51" max="57" width="13.85546875" bestFit="1" customWidth="1"/>
    <col min="58" max="58" width="14.85546875" bestFit="1" customWidth="1"/>
    <col min="59" max="59" width="13.85546875" bestFit="1" customWidth="1"/>
    <col min="60" max="60" width="14.85546875" bestFit="1" customWidth="1"/>
    <col min="61" max="62" width="13.85546875" bestFit="1" customWidth="1"/>
    <col min="63" max="63" width="14.85546875" bestFit="1" customWidth="1"/>
    <col min="64" max="64" width="13.85546875" bestFit="1" customWidth="1"/>
    <col min="65" max="66" width="14.85546875" bestFit="1" customWidth="1"/>
    <col min="67" max="67" width="13.85546875" bestFit="1" customWidth="1"/>
    <col min="68" max="68" width="14.85546875" bestFit="1" customWidth="1"/>
    <col min="69" max="69" width="13.85546875" bestFit="1" customWidth="1"/>
    <col min="70" max="70" width="14.85546875" bestFit="1" customWidth="1"/>
    <col min="71" max="74" width="13.85546875" bestFit="1" customWidth="1"/>
    <col min="75" max="75" width="14.85546875" bestFit="1" customWidth="1"/>
    <col min="76" max="77" width="13.85546875" bestFit="1" customWidth="1"/>
    <col min="78" max="80" width="14.85546875" bestFit="1" customWidth="1"/>
    <col min="81" max="82" width="13.85546875" bestFit="1" customWidth="1"/>
    <col min="83" max="83" width="12.28515625" bestFit="1" customWidth="1"/>
    <col min="84" max="84" width="14.85546875" bestFit="1" customWidth="1"/>
    <col min="85" max="85" width="13.85546875" bestFit="1" customWidth="1"/>
    <col min="86" max="86" width="15.85546875" bestFit="1" customWidth="1"/>
    <col min="87" max="87" width="13.85546875" bestFit="1" customWidth="1"/>
    <col min="88" max="88" width="17.5703125" bestFit="1" customWidth="1"/>
  </cols>
  <sheetData>
    <row r="1" spans="1:88" ht="38.25">
      <c r="A1" s="58"/>
      <c r="B1" s="5" t="s">
        <v>29</v>
      </c>
      <c r="C1" s="5" t="s">
        <v>68</v>
      </c>
      <c r="D1" s="5" t="s">
        <v>81</v>
      </c>
      <c r="E1" s="5" t="s">
        <v>21</v>
      </c>
      <c r="F1" s="5" t="s">
        <v>34</v>
      </c>
      <c r="G1" s="5" t="s">
        <v>86</v>
      </c>
      <c r="H1" s="5" t="s">
        <v>1</v>
      </c>
      <c r="I1" s="5" t="s">
        <v>2</v>
      </c>
      <c r="J1" s="5" t="s">
        <v>3</v>
      </c>
      <c r="K1" s="5" t="s">
        <v>35</v>
      </c>
      <c r="L1" s="5" t="s">
        <v>23</v>
      </c>
      <c r="M1" s="5" t="s">
        <v>4</v>
      </c>
      <c r="N1" s="5" t="s">
        <v>84</v>
      </c>
      <c r="O1" s="5" t="s">
        <v>78</v>
      </c>
      <c r="P1" s="5" t="s">
        <v>5</v>
      </c>
      <c r="Q1" s="5" t="s">
        <v>70</v>
      </c>
      <c r="R1" s="5" t="s">
        <v>40</v>
      </c>
      <c r="S1" s="5" t="s">
        <v>24</v>
      </c>
      <c r="T1" s="5" t="s">
        <v>6</v>
      </c>
      <c r="U1" s="5" t="s">
        <v>77</v>
      </c>
      <c r="V1" s="5" t="s">
        <v>41</v>
      </c>
      <c r="W1" s="5" t="s">
        <v>71</v>
      </c>
      <c r="X1" s="5" t="s">
        <v>52</v>
      </c>
      <c r="Y1" s="5" t="s">
        <v>7</v>
      </c>
      <c r="Z1" s="5" t="s">
        <v>33</v>
      </c>
      <c r="AA1" s="5" t="s">
        <v>69</v>
      </c>
      <c r="AB1" s="5" t="s">
        <v>59</v>
      </c>
      <c r="AC1" s="5" t="s">
        <v>8</v>
      </c>
      <c r="AD1" s="5" t="s">
        <v>25</v>
      </c>
      <c r="AE1" s="5" t="s">
        <v>9</v>
      </c>
      <c r="AF1" s="5" t="s">
        <v>82</v>
      </c>
      <c r="AG1" s="5" t="s">
        <v>10</v>
      </c>
      <c r="AH1" s="5" t="s">
        <v>26</v>
      </c>
      <c r="AI1" s="5" t="s">
        <v>22</v>
      </c>
      <c r="AJ1" s="5" t="s">
        <v>53</v>
      </c>
      <c r="AK1" s="5" t="s">
        <v>27</v>
      </c>
      <c r="AL1" s="5" t="s">
        <v>72</v>
      </c>
      <c r="AM1" s="5" t="s">
        <v>73</v>
      </c>
      <c r="AN1" s="5" t="s">
        <v>54</v>
      </c>
      <c r="AO1" s="5" t="s">
        <v>11</v>
      </c>
      <c r="AP1" s="5" t="s">
        <v>55</v>
      </c>
      <c r="AQ1" s="5" t="s">
        <v>51</v>
      </c>
      <c r="AR1" s="5" t="s">
        <v>79</v>
      </c>
      <c r="AS1" s="5" t="s">
        <v>28</v>
      </c>
      <c r="AT1" s="5" t="s">
        <v>30</v>
      </c>
      <c r="AU1" s="5" t="s">
        <v>65</v>
      </c>
      <c r="AV1" s="5" t="s">
        <v>45</v>
      </c>
      <c r="AW1" s="5" t="s">
        <v>75</v>
      </c>
      <c r="AX1" s="5" t="s">
        <v>38</v>
      </c>
      <c r="AY1" s="5" t="s">
        <v>39</v>
      </c>
      <c r="AZ1" s="5" t="s">
        <v>31</v>
      </c>
      <c r="BA1" s="5" t="s">
        <v>19</v>
      </c>
      <c r="BB1" s="5" t="s">
        <v>20</v>
      </c>
      <c r="BC1" s="5" t="s">
        <v>32</v>
      </c>
      <c r="BD1" s="5" t="s">
        <v>46</v>
      </c>
      <c r="BE1" s="5" t="s">
        <v>47</v>
      </c>
      <c r="BF1" s="5" t="s">
        <v>76</v>
      </c>
      <c r="BG1" s="5" t="s">
        <v>42</v>
      </c>
      <c r="BH1" s="5" t="s">
        <v>48</v>
      </c>
      <c r="BI1" s="5" t="s">
        <v>66</v>
      </c>
      <c r="BJ1" s="5" t="s">
        <v>67</v>
      </c>
      <c r="BK1" s="5" t="s">
        <v>36</v>
      </c>
      <c r="BL1" s="5" t="s">
        <v>12</v>
      </c>
      <c r="BM1" s="5" t="s">
        <v>56</v>
      </c>
      <c r="BN1" s="5" t="s">
        <v>57</v>
      </c>
      <c r="BO1" s="5" t="s">
        <v>83</v>
      </c>
      <c r="BP1" s="5" t="s">
        <v>60</v>
      </c>
      <c r="BQ1" s="5" t="s">
        <v>13</v>
      </c>
      <c r="BR1" s="5" t="s">
        <v>44</v>
      </c>
      <c r="BS1" s="5" t="s">
        <v>14</v>
      </c>
      <c r="BT1" s="5" t="s">
        <v>15</v>
      </c>
      <c r="BU1" s="5" t="s">
        <v>74</v>
      </c>
      <c r="BV1" s="5" t="s">
        <v>16</v>
      </c>
      <c r="BW1" s="5" t="s">
        <v>61</v>
      </c>
      <c r="BX1" s="5" t="s">
        <v>49</v>
      </c>
      <c r="BY1" s="5" t="s">
        <v>58</v>
      </c>
      <c r="BZ1" s="5" t="s">
        <v>80</v>
      </c>
      <c r="CA1" s="5" t="s">
        <v>62</v>
      </c>
      <c r="CB1" s="5" t="s">
        <v>64</v>
      </c>
      <c r="CC1" s="5" t="s">
        <v>43</v>
      </c>
      <c r="CD1" s="5" t="s">
        <v>50</v>
      </c>
      <c r="CE1" s="5" t="s">
        <v>85</v>
      </c>
      <c r="CF1" s="5" t="s">
        <v>63</v>
      </c>
      <c r="CG1" s="5" t="s">
        <v>17</v>
      </c>
      <c r="CH1" s="5" t="s">
        <v>18</v>
      </c>
      <c r="CI1" s="5" t="s">
        <v>37</v>
      </c>
      <c r="CJ1" s="6" t="s">
        <v>0</v>
      </c>
    </row>
    <row r="2" spans="1:88" ht="38.25" customHeight="1">
      <c r="A2" s="42" t="s">
        <v>90</v>
      </c>
      <c r="B2" s="42">
        <v>63130417595</v>
      </c>
      <c r="C2" s="42">
        <v>12999981157</v>
      </c>
      <c r="D2" s="42">
        <v>6064992863</v>
      </c>
      <c r="E2" s="42">
        <v>10659025302</v>
      </c>
      <c r="F2" s="42">
        <v>5017202344</v>
      </c>
      <c r="G2" s="42">
        <v>116326867</v>
      </c>
      <c r="H2" s="42">
        <v>9215964676</v>
      </c>
      <c r="I2" s="42">
        <v>5725681389</v>
      </c>
      <c r="J2" s="42">
        <v>8089888691</v>
      </c>
      <c r="K2" s="42">
        <v>11885947885</v>
      </c>
      <c r="L2" s="42">
        <v>7663040940</v>
      </c>
      <c r="M2" s="42">
        <v>14230626703</v>
      </c>
      <c r="N2" s="42">
        <v>1273883459</v>
      </c>
      <c r="O2" s="42">
        <v>7804107430</v>
      </c>
      <c r="P2" s="42">
        <v>4612342515</v>
      </c>
      <c r="Q2" s="42">
        <v>20503593234</v>
      </c>
      <c r="R2" s="42">
        <v>3954239780</v>
      </c>
      <c r="S2" s="42">
        <v>5761021984</v>
      </c>
      <c r="T2" s="42">
        <v>5508583619</v>
      </c>
      <c r="U2" s="42">
        <v>5293513244</v>
      </c>
      <c r="V2" s="42">
        <v>2076548642</v>
      </c>
      <c r="W2" s="42">
        <v>18506573862</v>
      </c>
      <c r="X2" s="42">
        <v>7366200005</v>
      </c>
      <c r="Y2" s="42">
        <v>3293776210</v>
      </c>
      <c r="Z2" s="42">
        <v>28693406237</v>
      </c>
      <c r="AA2" s="42">
        <v>22121968081</v>
      </c>
      <c r="AB2" s="42">
        <v>5030891770</v>
      </c>
      <c r="AC2" s="42">
        <v>5899168250</v>
      </c>
      <c r="AD2" s="42">
        <v>11099797205</v>
      </c>
      <c r="AE2" s="42">
        <v>6410589070</v>
      </c>
      <c r="AF2" s="42">
        <v>2896498769</v>
      </c>
      <c r="AG2" s="42">
        <v>41495749306</v>
      </c>
      <c r="AH2" s="42">
        <v>6878178114</v>
      </c>
      <c r="AI2" s="42">
        <v>1090831757</v>
      </c>
      <c r="AJ2" s="42">
        <v>16833673262</v>
      </c>
      <c r="AK2" s="42">
        <v>3308842827</v>
      </c>
      <c r="AL2" s="42">
        <v>18088952882</v>
      </c>
      <c r="AM2" s="42">
        <v>13249742462</v>
      </c>
      <c r="AN2" s="42">
        <v>14345374198</v>
      </c>
      <c r="AO2" s="42">
        <v>3844729639</v>
      </c>
      <c r="AP2" s="42">
        <v>7284827365</v>
      </c>
      <c r="AQ2" s="42">
        <v>16588723529</v>
      </c>
      <c r="AR2" s="42">
        <v>12974710625</v>
      </c>
      <c r="AS2" s="42">
        <v>2764806120</v>
      </c>
      <c r="AT2" s="42">
        <v>2317176223</v>
      </c>
      <c r="AU2" s="42">
        <v>1622483199</v>
      </c>
      <c r="AV2" s="42">
        <v>25555444275</v>
      </c>
      <c r="AW2" s="42">
        <v>7531212550</v>
      </c>
      <c r="AX2" s="42">
        <v>12001556664</v>
      </c>
      <c r="AY2" s="42">
        <v>2091621129</v>
      </c>
      <c r="AZ2" s="42">
        <v>1245253353</v>
      </c>
      <c r="BA2" s="42">
        <v>5014278832</v>
      </c>
      <c r="BB2" s="42">
        <v>8508275570</v>
      </c>
      <c r="BC2" s="42">
        <v>8032847258</v>
      </c>
      <c r="BD2" s="42">
        <v>3513984854</v>
      </c>
      <c r="BE2" s="42">
        <v>3818098650</v>
      </c>
      <c r="BF2" s="42">
        <v>14847797895</v>
      </c>
      <c r="BG2" s="42">
        <v>3225460730</v>
      </c>
      <c r="BH2" s="42">
        <v>23440585014</v>
      </c>
      <c r="BI2" s="42">
        <v>3122714912</v>
      </c>
      <c r="BJ2" s="42">
        <v>3955348842</v>
      </c>
      <c r="BK2" s="42">
        <v>22020113439</v>
      </c>
      <c r="BL2" s="42">
        <v>6518336192</v>
      </c>
      <c r="BM2" s="42">
        <v>20430243579</v>
      </c>
      <c r="BN2" s="42">
        <v>13082898922</v>
      </c>
      <c r="BO2" s="42">
        <v>8867060514</v>
      </c>
      <c r="BP2" s="42">
        <v>32929020947</v>
      </c>
      <c r="BQ2" s="42">
        <v>4400633355</v>
      </c>
      <c r="BR2" s="42">
        <v>14676785365</v>
      </c>
      <c r="BS2" s="42">
        <v>4721568517</v>
      </c>
      <c r="BT2" s="42">
        <v>8159468524</v>
      </c>
      <c r="BU2" s="42">
        <v>8832517966</v>
      </c>
      <c r="BV2" s="42">
        <v>8393869891</v>
      </c>
      <c r="BW2" s="42">
        <v>11031558734</v>
      </c>
      <c r="BX2" s="42">
        <v>9088562961</v>
      </c>
      <c r="BY2" s="42">
        <v>7549780910</v>
      </c>
      <c r="BZ2" s="42">
        <v>12087507451</v>
      </c>
      <c r="CA2" s="42">
        <v>21857215965</v>
      </c>
      <c r="CB2" s="42">
        <v>19477194397</v>
      </c>
      <c r="CC2" s="42">
        <v>6985719953</v>
      </c>
      <c r="CD2" s="42">
        <v>7332491486</v>
      </c>
      <c r="CE2" s="42">
        <v>854256392</v>
      </c>
      <c r="CF2" s="42">
        <v>12711125694</v>
      </c>
      <c r="CG2" s="42">
        <v>6583628822</v>
      </c>
      <c r="CH2" s="42">
        <v>129423105522</v>
      </c>
      <c r="CI2" s="42">
        <v>2968126376</v>
      </c>
      <c r="CJ2" s="59">
        <f>SUM(B2:CI2)</f>
        <v>1012481873688</v>
      </c>
    </row>
    <row r="3" spans="1:88" ht="45" customHeight="1">
      <c r="A3" s="42" t="s">
        <v>157</v>
      </c>
      <c r="B3" s="42">
        <v>48191269781</v>
      </c>
      <c r="C3" s="42">
        <v>9590173171</v>
      </c>
      <c r="D3" s="42">
        <v>4633663209</v>
      </c>
      <c r="E3" s="42">
        <v>7571450813</v>
      </c>
      <c r="F3" s="42">
        <v>4019535400</v>
      </c>
      <c r="G3" s="42">
        <v>91331440</v>
      </c>
      <c r="H3" s="42">
        <v>6601876964</v>
      </c>
      <c r="I3" s="42">
        <v>4563096120</v>
      </c>
      <c r="J3" s="42">
        <v>5223591613</v>
      </c>
      <c r="K3" s="42">
        <v>8625605568</v>
      </c>
      <c r="L3" s="42">
        <v>5900733065</v>
      </c>
      <c r="M3" s="42">
        <v>10996550277</v>
      </c>
      <c r="N3" s="42">
        <v>916740164</v>
      </c>
      <c r="O3" s="42">
        <v>5807155636</v>
      </c>
      <c r="P3" s="42">
        <v>3424726588</v>
      </c>
      <c r="Q3" s="42">
        <v>14441427654</v>
      </c>
      <c r="R3" s="42">
        <v>2768517739</v>
      </c>
      <c r="S3" s="42">
        <v>4337185175</v>
      </c>
      <c r="T3" s="42">
        <v>3980676045</v>
      </c>
      <c r="U3" s="42">
        <v>3792095838</v>
      </c>
      <c r="V3" s="42">
        <v>1555946973</v>
      </c>
      <c r="W3" s="42">
        <v>13015407538</v>
      </c>
      <c r="X3" s="42">
        <v>5178744699</v>
      </c>
      <c r="Y3" s="42">
        <v>2312448934</v>
      </c>
      <c r="Z3" s="42">
        <v>19618192397</v>
      </c>
      <c r="AA3" s="42">
        <v>17855938606</v>
      </c>
      <c r="AB3" s="42">
        <v>3723744266</v>
      </c>
      <c r="AC3" s="42">
        <v>4513049904</v>
      </c>
      <c r="AD3" s="42">
        <v>8606069682</v>
      </c>
      <c r="AE3" s="42">
        <v>4707161206</v>
      </c>
      <c r="AF3" s="42">
        <v>2333919959</v>
      </c>
      <c r="AG3" s="42">
        <v>33701928234</v>
      </c>
      <c r="AH3" s="42">
        <v>5180250200</v>
      </c>
      <c r="AI3" s="42">
        <v>852439405</v>
      </c>
      <c r="AJ3" s="42">
        <v>11937022088</v>
      </c>
      <c r="AK3" s="42">
        <v>2350103056</v>
      </c>
      <c r="AL3" s="42">
        <v>14354069734</v>
      </c>
      <c r="AM3" s="42">
        <v>9733214647</v>
      </c>
      <c r="AN3" s="42">
        <v>10071623149</v>
      </c>
      <c r="AO3" s="42">
        <v>2864904579</v>
      </c>
      <c r="AP3" s="42">
        <v>4822471990</v>
      </c>
      <c r="AQ3" s="42">
        <v>12059347326</v>
      </c>
      <c r="AR3" s="42">
        <v>9806768301</v>
      </c>
      <c r="AS3" s="42">
        <v>2101120475</v>
      </c>
      <c r="AT3" s="42">
        <v>1528071229</v>
      </c>
      <c r="AU3" s="42">
        <v>1146515586</v>
      </c>
      <c r="AV3" s="42">
        <v>18937291365</v>
      </c>
      <c r="AW3" s="42">
        <v>5495392260</v>
      </c>
      <c r="AX3" s="42">
        <v>9650180510</v>
      </c>
      <c r="AY3" s="42">
        <v>1746983095</v>
      </c>
      <c r="AZ3" s="42">
        <v>954400088</v>
      </c>
      <c r="BA3" s="42">
        <v>3910792084</v>
      </c>
      <c r="BB3" s="42">
        <v>6852321630</v>
      </c>
      <c r="BC3" s="42">
        <v>6172787181</v>
      </c>
      <c r="BD3" s="42">
        <v>2183399578</v>
      </c>
      <c r="BE3" s="42">
        <v>2907413942</v>
      </c>
      <c r="BF3" s="42">
        <v>11342218386</v>
      </c>
      <c r="BG3" s="42">
        <v>2419590206</v>
      </c>
      <c r="BH3" s="42">
        <v>17054106185</v>
      </c>
      <c r="BI3" s="42">
        <v>2439739594</v>
      </c>
      <c r="BJ3" s="42">
        <v>3022994325</v>
      </c>
      <c r="BK3" s="42">
        <v>15151381424</v>
      </c>
      <c r="BL3" s="42">
        <v>4317562550</v>
      </c>
      <c r="BM3" s="42">
        <v>14629381864</v>
      </c>
      <c r="BN3" s="42">
        <v>8848131302</v>
      </c>
      <c r="BO3" s="42">
        <v>7238488604</v>
      </c>
      <c r="BP3" s="42">
        <v>22326649109</v>
      </c>
      <c r="BQ3" s="42">
        <v>3530264258</v>
      </c>
      <c r="BR3" s="42">
        <v>10643412546</v>
      </c>
      <c r="BS3" s="42">
        <v>3431784077</v>
      </c>
      <c r="BT3" s="42">
        <v>5313681067</v>
      </c>
      <c r="BU3" s="42">
        <v>6633167342</v>
      </c>
      <c r="BV3" s="42">
        <v>6433635152</v>
      </c>
      <c r="BW3" s="42">
        <v>8220699403</v>
      </c>
      <c r="BX3" s="42">
        <v>7274508325</v>
      </c>
      <c r="BY3" s="42">
        <v>4842474897</v>
      </c>
      <c r="BZ3" s="42">
        <v>9076835722</v>
      </c>
      <c r="CA3" s="42">
        <v>17029916625</v>
      </c>
      <c r="CB3" s="42">
        <v>15524022181</v>
      </c>
      <c r="CC3" s="42">
        <v>4444286786</v>
      </c>
      <c r="CD3" s="42">
        <v>5322154599</v>
      </c>
      <c r="CE3" s="42">
        <v>713648760</v>
      </c>
      <c r="CF3" s="42">
        <v>10659007826</v>
      </c>
      <c r="CG3" s="42">
        <v>5112760060</v>
      </c>
      <c r="CH3" s="42">
        <v>104303967348</v>
      </c>
      <c r="CI3" s="42">
        <v>1574392629</v>
      </c>
      <c r="CJ3" s="59">
        <f t="shared" ref="CJ3:CJ33" si="0">SUM(B3:CI3)</f>
        <v>759093701308</v>
      </c>
    </row>
    <row r="4" spans="1:88">
      <c r="A4" s="42" t="s">
        <v>94</v>
      </c>
      <c r="B4" s="42">
        <v>37288609543</v>
      </c>
      <c r="C4" s="42">
        <v>7393251585</v>
      </c>
      <c r="D4" s="42">
        <v>3582665341</v>
      </c>
      <c r="E4" s="42">
        <v>5833728354</v>
      </c>
      <c r="F4" s="42">
        <v>3161422470</v>
      </c>
      <c r="G4" s="42">
        <v>70147035</v>
      </c>
      <c r="H4" s="42">
        <v>5070902807</v>
      </c>
      <c r="I4" s="42">
        <v>3507366219</v>
      </c>
      <c r="J4" s="42">
        <v>3978926431</v>
      </c>
      <c r="K4" s="42">
        <v>6635444680</v>
      </c>
      <c r="L4" s="42">
        <v>4537119258</v>
      </c>
      <c r="M4" s="42">
        <v>8435736186</v>
      </c>
      <c r="N4" s="42">
        <v>712672059</v>
      </c>
      <c r="O4" s="42">
        <v>4473732181</v>
      </c>
      <c r="P4" s="42">
        <v>2625779432</v>
      </c>
      <c r="Q4" s="42">
        <v>11121928431</v>
      </c>
      <c r="R4" s="42">
        <v>2135739264</v>
      </c>
      <c r="S4" s="42">
        <v>3330333049</v>
      </c>
      <c r="T4" s="42">
        <v>3066240954</v>
      </c>
      <c r="U4" s="42">
        <v>2908481179</v>
      </c>
      <c r="V4" s="42">
        <v>1237892789</v>
      </c>
      <c r="W4" s="42">
        <v>10024983129</v>
      </c>
      <c r="X4" s="42">
        <v>3985111164</v>
      </c>
      <c r="Y4" s="42">
        <v>1771795172</v>
      </c>
      <c r="Z4" s="42">
        <v>14923602762</v>
      </c>
      <c r="AA4" s="42">
        <v>13828403780</v>
      </c>
      <c r="AB4" s="42">
        <v>2860592604</v>
      </c>
      <c r="AC4" s="42">
        <v>3526031012</v>
      </c>
      <c r="AD4" s="42">
        <v>6652307249</v>
      </c>
      <c r="AE4" s="42">
        <v>3683377865</v>
      </c>
      <c r="AF4" s="42">
        <v>1910003793</v>
      </c>
      <c r="AG4" s="42">
        <v>25769590812</v>
      </c>
      <c r="AH4" s="42">
        <v>4073126449</v>
      </c>
      <c r="AI4" s="42">
        <v>649537776</v>
      </c>
      <c r="AJ4" s="42">
        <v>9164873512</v>
      </c>
      <c r="AK4" s="42">
        <v>1813011030</v>
      </c>
      <c r="AL4" s="42">
        <v>11074976744</v>
      </c>
      <c r="AM4" s="42">
        <v>7508823665</v>
      </c>
      <c r="AN4" s="42">
        <v>7736459358</v>
      </c>
      <c r="AO4" s="42">
        <v>2197945299</v>
      </c>
      <c r="AP4" s="42">
        <v>3720438116</v>
      </c>
      <c r="AQ4" s="42">
        <v>8881810736</v>
      </c>
      <c r="AR4" s="42">
        <v>7593695164</v>
      </c>
      <c r="AS4" s="42">
        <v>1609713900</v>
      </c>
      <c r="AT4" s="42">
        <v>1175405427</v>
      </c>
      <c r="AU4" s="42">
        <v>881849167</v>
      </c>
      <c r="AV4" s="42">
        <v>14601162087</v>
      </c>
      <c r="AW4" s="42">
        <v>4235467534</v>
      </c>
      <c r="AX4" s="42">
        <v>7412537444</v>
      </c>
      <c r="AY4" s="42">
        <v>1335320814</v>
      </c>
      <c r="AZ4" s="42">
        <v>742824473</v>
      </c>
      <c r="BA4" s="42">
        <v>2996180970</v>
      </c>
      <c r="BB4" s="42">
        <v>5324740480</v>
      </c>
      <c r="BC4" s="42">
        <v>4756095114</v>
      </c>
      <c r="BD4" s="42">
        <v>1679753533</v>
      </c>
      <c r="BE4" s="42">
        <v>2266953197</v>
      </c>
      <c r="BF4" s="42">
        <v>8712901012</v>
      </c>
      <c r="BG4" s="42">
        <v>1842948358</v>
      </c>
      <c r="BH4" s="42">
        <v>13110696488</v>
      </c>
      <c r="BI4" s="42">
        <v>1899210846</v>
      </c>
      <c r="BJ4" s="42">
        <v>2324948012</v>
      </c>
      <c r="BK4" s="42">
        <v>11826164457</v>
      </c>
      <c r="BL4" s="42">
        <v>3316841635</v>
      </c>
      <c r="BM4" s="42">
        <v>11206459127</v>
      </c>
      <c r="BN4" s="42">
        <v>6802599810</v>
      </c>
      <c r="BO4" s="42">
        <v>5613978874</v>
      </c>
      <c r="BP4" s="42">
        <v>17100801383</v>
      </c>
      <c r="BQ4" s="42">
        <v>2712933276</v>
      </c>
      <c r="BR4" s="42">
        <v>8177436894</v>
      </c>
      <c r="BS4" s="42">
        <v>2631458607</v>
      </c>
      <c r="BT4" s="42">
        <v>4021609679</v>
      </c>
      <c r="BU4" s="42">
        <v>5114211701</v>
      </c>
      <c r="BV4" s="42">
        <v>4943997797</v>
      </c>
      <c r="BW4" s="42">
        <v>6340222267</v>
      </c>
      <c r="BX4" s="42">
        <v>5591202631</v>
      </c>
      <c r="BY4" s="42">
        <v>3726404891</v>
      </c>
      <c r="BZ4" s="42">
        <v>7034886598</v>
      </c>
      <c r="CA4" s="42">
        <v>12876636629</v>
      </c>
      <c r="CB4" s="42">
        <v>11841500131</v>
      </c>
      <c r="CC4" s="42">
        <v>3425939239</v>
      </c>
      <c r="CD4" s="42">
        <v>4089519911</v>
      </c>
      <c r="CE4" s="42">
        <v>571232420</v>
      </c>
      <c r="CF4" s="42">
        <v>8451763899</v>
      </c>
      <c r="CG4" s="42">
        <v>3899926305</v>
      </c>
      <c r="CH4" s="42">
        <v>81121198041</v>
      </c>
      <c r="CI4" s="42">
        <v>1246861699</v>
      </c>
      <c r="CJ4" s="59">
        <f t="shared" si="0"/>
        <v>585053113195</v>
      </c>
    </row>
    <row r="5" spans="1:88" ht="56.25" customHeight="1">
      <c r="A5" s="42" t="s">
        <v>96</v>
      </c>
      <c r="B5" s="42">
        <v>23953310</v>
      </c>
      <c r="C5" s="42">
        <v>11737505</v>
      </c>
      <c r="D5" s="42">
        <v>17124025</v>
      </c>
      <c r="E5" s="42">
        <v>66616156</v>
      </c>
      <c r="F5" s="42">
        <v>2115619</v>
      </c>
      <c r="G5" s="42">
        <v>0</v>
      </c>
      <c r="H5" s="42">
        <v>15588754</v>
      </c>
      <c r="I5" s="42">
        <v>11217342</v>
      </c>
      <c r="J5" s="42">
        <v>14051112</v>
      </c>
      <c r="K5" s="42">
        <v>6892899</v>
      </c>
      <c r="L5" s="42">
        <v>17965317</v>
      </c>
      <c r="M5" s="42">
        <v>12515411</v>
      </c>
      <c r="N5" s="42">
        <v>1665441</v>
      </c>
      <c r="O5" s="42">
        <v>19480521</v>
      </c>
      <c r="P5" s="42">
        <v>6419382</v>
      </c>
      <c r="Q5" s="42">
        <v>44803017</v>
      </c>
      <c r="R5" s="42">
        <v>2994781</v>
      </c>
      <c r="S5" s="42">
        <v>12188370</v>
      </c>
      <c r="T5" s="42">
        <v>3824805</v>
      </c>
      <c r="U5" s="42">
        <v>66216292</v>
      </c>
      <c r="V5" s="42">
        <v>4175183</v>
      </c>
      <c r="W5" s="42">
        <v>15816571</v>
      </c>
      <c r="X5" s="42">
        <v>10055297</v>
      </c>
      <c r="Y5" s="42">
        <v>5766746</v>
      </c>
      <c r="Z5" s="42">
        <v>58601274</v>
      </c>
      <c r="AA5" s="42">
        <v>120819547</v>
      </c>
      <c r="AB5" s="42">
        <v>4144195</v>
      </c>
      <c r="AC5" s="42">
        <v>9551471</v>
      </c>
      <c r="AD5" s="42">
        <v>10957876</v>
      </c>
      <c r="AE5" s="42">
        <v>4461331</v>
      </c>
      <c r="AF5" s="42">
        <v>34604182</v>
      </c>
      <c r="AG5" s="42">
        <v>24060303</v>
      </c>
      <c r="AH5" s="42">
        <v>55336323</v>
      </c>
      <c r="AI5" s="42">
        <v>22479355</v>
      </c>
      <c r="AJ5" s="42">
        <v>10346806</v>
      </c>
      <c r="AK5" s="42">
        <v>8541618</v>
      </c>
      <c r="AL5" s="42">
        <v>25096528</v>
      </c>
      <c r="AM5" s="42">
        <v>10637776</v>
      </c>
      <c r="AN5" s="42">
        <v>24835977</v>
      </c>
      <c r="AO5" s="42">
        <v>4934964</v>
      </c>
      <c r="AP5" s="42">
        <v>3631906</v>
      </c>
      <c r="AQ5" s="42">
        <v>484803536</v>
      </c>
      <c r="AR5" s="42">
        <v>24494826</v>
      </c>
      <c r="AS5" s="42">
        <v>5330900</v>
      </c>
      <c r="AT5" s="42">
        <v>2426078</v>
      </c>
      <c r="AU5" s="42">
        <v>6011674</v>
      </c>
      <c r="AV5" s="42">
        <v>16462769</v>
      </c>
      <c r="AW5" s="42">
        <v>14855696</v>
      </c>
      <c r="AX5" s="42">
        <v>9895594</v>
      </c>
      <c r="AY5" s="42">
        <v>944357</v>
      </c>
      <c r="AZ5" s="42">
        <v>1190672</v>
      </c>
      <c r="BA5" s="42">
        <v>31619853</v>
      </c>
      <c r="BB5" s="42">
        <v>61179025</v>
      </c>
      <c r="BC5" s="42">
        <v>19119194</v>
      </c>
      <c r="BD5" s="42">
        <v>7798195</v>
      </c>
      <c r="BE5" s="42">
        <v>4652116</v>
      </c>
      <c r="BF5" s="42">
        <v>136273368</v>
      </c>
      <c r="BG5" s="42">
        <v>654138</v>
      </c>
      <c r="BH5" s="42">
        <v>13716365</v>
      </c>
      <c r="BI5" s="42">
        <v>19137874</v>
      </c>
      <c r="BJ5" s="42">
        <v>3009516</v>
      </c>
      <c r="BK5" s="42">
        <v>24145552</v>
      </c>
      <c r="BL5" s="42">
        <v>4174522</v>
      </c>
      <c r="BM5" s="42">
        <v>34122950</v>
      </c>
      <c r="BN5" s="42">
        <v>15816174</v>
      </c>
      <c r="BO5" s="42">
        <v>74897484</v>
      </c>
      <c r="BP5" s="42">
        <v>32049324</v>
      </c>
      <c r="BQ5" s="42">
        <v>5966326</v>
      </c>
      <c r="BR5" s="42">
        <v>8721886</v>
      </c>
      <c r="BS5" s="42">
        <v>7002102</v>
      </c>
      <c r="BT5" s="42">
        <v>6397869</v>
      </c>
      <c r="BU5" s="42">
        <v>22241440</v>
      </c>
      <c r="BV5" s="42">
        <v>9717526</v>
      </c>
      <c r="BW5" s="42">
        <v>16142466</v>
      </c>
      <c r="BX5" s="42">
        <v>5820977</v>
      </c>
      <c r="BY5" s="42">
        <v>140416775</v>
      </c>
      <c r="BZ5" s="42">
        <v>52067686</v>
      </c>
      <c r="CA5" s="42">
        <v>229731335</v>
      </c>
      <c r="CB5" s="42">
        <v>22082382</v>
      </c>
      <c r="CC5" s="42">
        <v>1032720</v>
      </c>
      <c r="CD5" s="42">
        <v>3140116</v>
      </c>
      <c r="CE5" s="42">
        <v>2177200</v>
      </c>
      <c r="CF5" s="42">
        <v>111376921</v>
      </c>
      <c r="CG5" s="42">
        <v>8885705</v>
      </c>
      <c r="CH5" s="42">
        <v>94600913</v>
      </c>
      <c r="CI5" s="42">
        <v>1058416</v>
      </c>
      <c r="CJ5" s="59">
        <f t="shared" si="0"/>
        <v>2623587801</v>
      </c>
    </row>
    <row r="6" spans="1:88" ht="36" customHeight="1">
      <c r="A6" s="42" t="s">
        <v>98</v>
      </c>
      <c r="B6" s="42">
        <v>10878706928</v>
      </c>
      <c r="C6" s="42">
        <v>2185184081</v>
      </c>
      <c r="D6" s="42">
        <v>1033873843</v>
      </c>
      <c r="E6" s="42">
        <v>1671106303</v>
      </c>
      <c r="F6" s="42">
        <v>855997311</v>
      </c>
      <c r="G6" s="42">
        <v>21184405</v>
      </c>
      <c r="H6" s="42">
        <v>1515385403</v>
      </c>
      <c r="I6" s="42">
        <v>1044512559</v>
      </c>
      <c r="J6" s="42">
        <v>1230614070</v>
      </c>
      <c r="K6" s="42">
        <v>1983267989</v>
      </c>
      <c r="L6" s="42">
        <v>1345648490</v>
      </c>
      <c r="M6" s="42">
        <v>2548298680</v>
      </c>
      <c r="N6" s="42">
        <v>202402664</v>
      </c>
      <c r="O6" s="42">
        <v>1313942934</v>
      </c>
      <c r="P6" s="42">
        <v>792527774</v>
      </c>
      <c r="Q6" s="42">
        <v>3274696206</v>
      </c>
      <c r="R6" s="42">
        <v>629783694</v>
      </c>
      <c r="S6" s="42">
        <v>994663756</v>
      </c>
      <c r="T6" s="42">
        <v>910610286</v>
      </c>
      <c r="U6" s="42">
        <v>817398367</v>
      </c>
      <c r="V6" s="42">
        <v>313879001</v>
      </c>
      <c r="W6" s="42">
        <v>2974607838</v>
      </c>
      <c r="X6" s="42">
        <v>1183578238</v>
      </c>
      <c r="Y6" s="42">
        <v>534887016</v>
      </c>
      <c r="Z6" s="42">
        <v>4635988361</v>
      </c>
      <c r="AA6" s="42">
        <v>3906715279</v>
      </c>
      <c r="AB6" s="42">
        <v>859007467</v>
      </c>
      <c r="AC6" s="42">
        <v>977467421</v>
      </c>
      <c r="AD6" s="42">
        <v>1942804557</v>
      </c>
      <c r="AE6" s="42">
        <v>1019322010</v>
      </c>
      <c r="AF6" s="42">
        <v>389311984</v>
      </c>
      <c r="AG6" s="42">
        <v>7908277119</v>
      </c>
      <c r="AH6" s="42">
        <v>1051787428</v>
      </c>
      <c r="AI6" s="42">
        <v>180422274</v>
      </c>
      <c r="AJ6" s="42">
        <v>2761801770</v>
      </c>
      <c r="AK6" s="42">
        <v>528550408</v>
      </c>
      <c r="AL6" s="42">
        <v>3253996462</v>
      </c>
      <c r="AM6" s="42">
        <v>2213753206</v>
      </c>
      <c r="AN6" s="42">
        <v>2310327814</v>
      </c>
      <c r="AO6" s="42">
        <v>662024316</v>
      </c>
      <c r="AP6" s="42">
        <v>1098401968</v>
      </c>
      <c r="AQ6" s="42">
        <v>2692733054</v>
      </c>
      <c r="AR6" s="42">
        <v>2188578311</v>
      </c>
      <c r="AS6" s="42">
        <v>486075675</v>
      </c>
      <c r="AT6" s="42">
        <v>350239724</v>
      </c>
      <c r="AU6" s="42">
        <v>258654745</v>
      </c>
      <c r="AV6" s="42">
        <v>4319666509</v>
      </c>
      <c r="AW6" s="42">
        <v>1245069030</v>
      </c>
      <c r="AX6" s="42">
        <v>2227747472</v>
      </c>
      <c r="AY6" s="42">
        <v>410717924</v>
      </c>
      <c r="AZ6" s="42">
        <v>210384943</v>
      </c>
      <c r="BA6" s="42">
        <v>882991261</v>
      </c>
      <c r="BB6" s="42">
        <v>1466402125</v>
      </c>
      <c r="BC6" s="42">
        <v>1397572873</v>
      </c>
      <c r="BD6" s="42">
        <v>495847850</v>
      </c>
      <c r="BE6" s="42">
        <v>635808629</v>
      </c>
      <c r="BF6" s="42">
        <v>2493044006</v>
      </c>
      <c r="BG6" s="42">
        <v>575987710</v>
      </c>
      <c r="BH6" s="42">
        <v>3929693332</v>
      </c>
      <c r="BI6" s="42">
        <v>521390874</v>
      </c>
      <c r="BJ6" s="42">
        <v>695036797</v>
      </c>
      <c r="BK6" s="42">
        <v>3301071415</v>
      </c>
      <c r="BL6" s="42">
        <v>996546393</v>
      </c>
      <c r="BM6" s="42">
        <v>3388799787</v>
      </c>
      <c r="BN6" s="42">
        <v>2029715318</v>
      </c>
      <c r="BO6" s="42">
        <v>1549612246</v>
      </c>
      <c r="BP6" s="42">
        <v>5193798402</v>
      </c>
      <c r="BQ6" s="42">
        <v>811364656</v>
      </c>
      <c r="BR6" s="42">
        <v>2457253766</v>
      </c>
      <c r="BS6" s="42">
        <v>793323368</v>
      </c>
      <c r="BT6" s="42">
        <v>1285673519</v>
      </c>
      <c r="BU6" s="42">
        <v>1496714201</v>
      </c>
      <c r="BV6" s="42">
        <v>1479919829</v>
      </c>
      <c r="BW6" s="42">
        <v>1864334670</v>
      </c>
      <c r="BX6" s="42">
        <v>1677484717</v>
      </c>
      <c r="BY6" s="42">
        <v>975653231</v>
      </c>
      <c r="BZ6" s="42">
        <v>1989881438</v>
      </c>
      <c r="CA6" s="42">
        <v>3923548661</v>
      </c>
      <c r="CB6" s="42">
        <v>3660439668</v>
      </c>
      <c r="CC6" s="42">
        <v>1017314827</v>
      </c>
      <c r="CD6" s="42">
        <v>1229494572</v>
      </c>
      <c r="CE6" s="42">
        <v>140239140</v>
      </c>
      <c r="CF6" s="42">
        <v>2095867006</v>
      </c>
      <c r="CG6" s="42">
        <v>1203948050</v>
      </c>
      <c r="CH6" s="42">
        <v>23088168394</v>
      </c>
      <c r="CI6" s="42">
        <v>326472514</v>
      </c>
      <c r="CJ6" s="59">
        <f t="shared" si="0"/>
        <v>171417000312</v>
      </c>
    </row>
    <row r="7" spans="1:88" ht="49.5" customHeight="1">
      <c r="A7" s="42" t="s">
        <v>100</v>
      </c>
      <c r="B7" s="42">
        <v>5162899177</v>
      </c>
      <c r="C7" s="42">
        <v>1019728406</v>
      </c>
      <c r="D7" s="42">
        <v>786024596</v>
      </c>
      <c r="E7" s="42">
        <v>1029223353</v>
      </c>
      <c r="F7" s="42">
        <v>435261412</v>
      </c>
      <c r="G7" s="42">
        <v>17188255</v>
      </c>
      <c r="H7" s="42">
        <v>866896496</v>
      </c>
      <c r="I7" s="42">
        <v>470303351</v>
      </c>
      <c r="J7" s="42">
        <v>927600068</v>
      </c>
      <c r="K7" s="42">
        <v>1295992565</v>
      </c>
      <c r="L7" s="42">
        <v>721561108</v>
      </c>
      <c r="M7" s="42">
        <v>1054510674</v>
      </c>
      <c r="N7" s="42">
        <v>165555170</v>
      </c>
      <c r="O7" s="42">
        <v>798841637</v>
      </c>
      <c r="P7" s="42">
        <v>614893336</v>
      </c>
      <c r="Q7" s="42">
        <v>1610126066</v>
      </c>
      <c r="R7" s="42">
        <v>280028821</v>
      </c>
      <c r="S7" s="42">
        <v>614637699</v>
      </c>
      <c r="T7" s="42">
        <v>604949602</v>
      </c>
      <c r="U7" s="42">
        <v>586625480</v>
      </c>
      <c r="V7" s="42">
        <v>186216811</v>
      </c>
      <c r="W7" s="42">
        <v>1450639802</v>
      </c>
      <c r="X7" s="42">
        <v>1228284447</v>
      </c>
      <c r="Y7" s="42">
        <v>410092173</v>
      </c>
      <c r="Z7" s="42">
        <v>2734137418</v>
      </c>
      <c r="AA7" s="42">
        <v>1998630561</v>
      </c>
      <c r="AB7" s="42">
        <v>559595263</v>
      </c>
      <c r="AC7" s="42">
        <v>506630537</v>
      </c>
      <c r="AD7" s="42">
        <v>1189684851</v>
      </c>
      <c r="AE7" s="42">
        <v>597200818</v>
      </c>
      <c r="AF7" s="42">
        <v>169675435</v>
      </c>
      <c r="AG7" s="42">
        <v>3586570187</v>
      </c>
      <c r="AH7" s="42">
        <v>673240194</v>
      </c>
      <c r="AI7" s="42">
        <v>147864606</v>
      </c>
      <c r="AJ7" s="42">
        <v>1592086517</v>
      </c>
      <c r="AK7" s="42">
        <v>434615416</v>
      </c>
      <c r="AL7" s="42">
        <v>1405392891</v>
      </c>
      <c r="AM7" s="42">
        <v>1230742242</v>
      </c>
      <c r="AN7" s="42">
        <v>1355579786</v>
      </c>
      <c r="AO7" s="42">
        <v>397333927</v>
      </c>
      <c r="AP7" s="42">
        <v>742043002</v>
      </c>
      <c r="AQ7" s="42">
        <v>1718469458</v>
      </c>
      <c r="AR7" s="42">
        <v>1206381442</v>
      </c>
      <c r="AS7" s="42">
        <v>300375703</v>
      </c>
      <c r="AT7" s="42">
        <v>271340085</v>
      </c>
      <c r="AU7" s="42">
        <v>174220701</v>
      </c>
      <c r="AV7" s="42">
        <v>2545125439</v>
      </c>
      <c r="AW7" s="42">
        <v>712995441</v>
      </c>
      <c r="AX7" s="42">
        <v>639048801</v>
      </c>
      <c r="AY7" s="42">
        <v>117471982</v>
      </c>
      <c r="AZ7" s="42">
        <v>103082711</v>
      </c>
      <c r="BA7" s="42">
        <v>485898968</v>
      </c>
      <c r="BB7" s="42">
        <v>786586448</v>
      </c>
      <c r="BC7" s="42">
        <v>661025308</v>
      </c>
      <c r="BD7" s="42">
        <v>425978640</v>
      </c>
      <c r="BE7" s="42">
        <v>353432579</v>
      </c>
      <c r="BF7" s="42">
        <v>1782590137</v>
      </c>
      <c r="BG7" s="42">
        <v>353012831</v>
      </c>
      <c r="BH7" s="42">
        <v>2261148045</v>
      </c>
      <c r="BI7" s="42">
        <v>231201000</v>
      </c>
      <c r="BJ7" s="42">
        <v>335775502</v>
      </c>
      <c r="BK7" s="42">
        <v>2577550687</v>
      </c>
      <c r="BL7" s="42">
        <v>440232968</v>
      </c>
      <c r="BM7" s="42">
        <v>2089301180</v>
      </c>
      <c r="BN7" s="42">
        <v>901980909</v>
      </c>
      <c r="BO7" s="42">
        <v>678605790</v>
      </c>
      <c r="BP7" s="42">
        <v>2729176567</v>
      </c>
      <c r="BQ7" s="42">
        <v>414690266</v>
      </c>
      <c r="BR7" s="42">
        <v>1524126756</v>
      </c>
      <c r="BS7" s="42">
        <v>550262133</v>
      </c>
      <c r="BT7" s="42">
        <v>694131785</v>
      </c>
      <c r="BU7" s="42">
        <v>657638020</v>
      </c>
      <c r="BV7" s="42">
        <v>777018151</v>
      </c>
      <c r="BW7" s="42">
        <v>950686357</v>
      </c>
      <c r="BX7" s="42">
        <v>708800918</v>
      </c>
      <c r="BY7" s="42">
        <v>1015020678</v>
      </c>
      <c r="BZ7" s="42">
        <v>1122529280</v>
      </c>
      <c r="CA7" s="42">
        <v>1988382468</v>
      </c>
      <c r="CB7" s="42">
        <v>1732057065</v>
      </c>
      <c r="CC7" s="42">
        <v>344395129</v>
      </c>
      <c r="CD7" s="42">
        <v>724770357</v>
      </c>
      <c r="CE7" s="42">
        <v>52443336</v>
      </c>
      <c r="CF7" s="42">
        <v>920720236</v>
      </c>
      <c r="CG7" s="42">
        <v>603747133</v>
      </c>
      <c r="CH7" s="42">
        <v>10763897557</v>
      </c>
      <c r="CI7" s="42">
        <v>150444217</v>
      </c>
      <c r="CJ7" s="59">
        <f t="shared" si="0"/>
        <v>92236875320</v>
      </c>
    </row>
    <row r="8" spans="1:88">
      <c r="A8" s="42" t="s">
        <v>102</v>
      </c>
      <c r="B8" s="42">
        <v>110143828</v>
      </c>
      <c r="C8" s="42">
        <v>43317701</v>
      </c>
      <c r="D8" s="42">
        <v>23173142</v>
      </c>
      <c r="E8" s="42">
        <v>30568971</v>
      </c>
      <c r="F8" s="42">
        <v>9174960</v>
      </c>
      <c r="G8" s="42">
        <v>73000</v>
      </c>
      <c r="H8" s="42">
        <v>25312318</v>
      </c>
      <c r="I8" s="42">
        <v>19626455</v>
      </c>
      <c r="J8" s="42">
        <v>35013694</v>
      </c>
      <c r="K8" s="42">
        <v>43408049</v>
      </c>
      <c r="L8" s="42">
        <v>25818183</v>
      </c>
      <c r="M8" s="42">
        <v>49144494</v>
      </c>
      <c r="N8" s="42">
        <v>3506821</v>
      </c>
      <c r="O8" s="42">
        <v>34524616</v>
      </c>
      <c r="P8" s="42">
        <v>15473242</v>
      </c>
      <c r="Q8" s="42">
        <v>76927477</v>
      </c>
      <c r="R8" s="42">
        <v>14976610</v>
      </c>
      <c r="S8" s="42">
        <v>28458997</v>
      </c>
      <c r="T8" s="42">
        <v>15499498</v>
      </c>
      <c r="U8" s="42">
        <v>19139712</v>
      </c>
      <c r="V8" s="42">
        <v>6426750</v>
      </c>
      <c r="W8" s="42">
        <v>43625168</v>
      </c>
      <c r="X8" s="42">
        <v>26113434</v>
      </c>
      <c r="Y8" s="42">
        <v>19404341</v>
      </c>
      <c r="Z8" s="42">
        <v>73785276</v>
      </c>
      <c r="AA8" s="42">
        <v>72200942</v>
      </c>
      <c r="AB8" s="42">
        <v>17728788</v>
      </c>
      <c r="AC8" s="42">
        <v>33211324</v>
      </c>
      <c r="AD8" s="42">
        <v>29861500</v>
      </c>
      <c r="AE8" s="42">
        <v>23995457</v>
      </c>
      <c r="AF8" s="42">
        <v>6959419</v>
      </c>
      <c r="AG8" s="42">
        <v>130946875</v>
      </c>
      <c r="AH8" s="42">
        <v>17251809</v>
      </c>
      <c r="AI8" s="42">
        <v>7771394</v>
      </c>
      <c r="AJ8" s="42">
        <v>55382799</v>
      </c>
      <c r="AK8" s="42">
        <v>16201671</v>
      </c>
      <c r="AL8" s="42">
        <v>48441368</v>
      </c>
      <c r="AM8" s="42">
        <v>35695138</v>
      </c>
      <c r="AN8" s="42">
        <v>51791844</v>
      </c>
      <c r="AO8" s="42">
        <v>13422183</v>
      </c>
      <c r="AP8" s="42">
        <v>34930860</v>
      </c>
      <c r="AQ8" s="42">
        <v>64307226</v>
      </c>
      <c r="AR8" s="42">
        <v>35053594</v>
      </c>
      <c r="AS8" s="42">
        <v>8433085</v>
      </c>
      <c r="AT8" s="42">
        <v>5388952</v>
      </c>
      <c r="AU8" s="42">
        <v>12566734</v>
      </c>
      <c r="AV8" s="42">
        <v>61477291</v>
      </c>
      <c r="AW8" s="42">
        <v>25781748</v>
      </c>
      <c r="AX8" s="42">
        <v>8638867</v>
      </c>
      <c r="AY8" s="42">
        <v>2923571</v>
      </c>
      <c r="AZ8" s="42">
        <v>5033320</v>
      </c>
      <c r="BA8" s="42">
        <v>16186886</v>
      </c>
      <c r="BB8" s="42">
        <v>26428148</v>
      </c>
      <c r="BC8" s="42">
        <v>15202621</v>
      </c>
      <c r="BD8" s="42">
        <v>10439269</v>
      </c>
      <c r="BE8" s="42">
        <v>16341803</v>
      </c>
      <c r="BF8" s="42">
        <v>68197210</v>
      </c>
      <c r="BG8" s="42">
        <v>13403141</v>
      </c>
      <c r="BH8" s="42">
        <v>45863402</v>
      </c>
      <c r="BI8" s="42">
        <v>16777415</v>
      </c>
      <c r="BJ8" s="42">
        <v>12711581</v>
      </c>
      <c r="BK8" s="42">
        <v>85217797</v>
      </c>
      <c r="BL8" s="42">
        <v>15320650</v>
      </c>
      <c r="BM8" s="42">
        <v>64966995</v>
      </c>
      <c r="BN8" s="42">
        <v>35281156</v>
      </c>
      <c r="BO8" s="42">
        <v>26761380</v>
      </c>
      <c r="BP8" s="42">
        <v>77751324</v>
      </c>
      <c r="BQ8" s="42">
        <v>12769717</v>
      </c>
      <c r="BR8" s="42">
        <v>46725131</v>
      </c>
      <c r="BS8" s="42">
        <v>41572977</v>
      </c>
      <c r="BT8" s="42">
        <v>21637644</v>
      </c>
      <c r="BU8" s="42">
        <v>46533670</v>
      </c>
      <c r="BV8" s="42">
        <v>22564563</v>
      </c>
      <c r="BW8" s="42">
        <v>37662411</v>
      </c>
      <c r="BX8" s="42">
        <v>21331459</v>
      </c>
      <c r="BY8" s="42">
        <v>30936661</v>
      </c>
      <c r="BZ8" s="42">
        <v>37363839</v>
      </c>
      <c r="CA8" s="42">
        <v>60749776</v>
      </c>
      <c r="CB8" s="42">
        <v>40977977</v>
      </c>
      <c r="CC8" s="42">
        <v>9823403</v>
      </c>
      <c r="CD8" s="42">
        <v>18647751</v>
      </c>
      <c r="CE8" s="42">
        <v>2725939</v>
      </c>
      <c r="CF8" s="42">
        <v>22889317</v>
      </c>
      <c r="CG8" s="42">
        <v>14972585</v>
      </c>
      <c r="CH8" s="42">
        <v>190288386</v>
      </c>
      <c r="CI8" s="42">
        <v>4144210</v>
      </c>
      <c r="CJ8" s="59">
        <f t="shared" si="0"/>
        <v>2849202690</v>
      </c>
    </row>
    <row r="9" spans="1:88" ht="30.75" customHeight="1">
      <c r="A9" s="42" t="s">
        <v>104</v>
      </c>
      <c r="B9" s="42">
        <v>294857971</v>
      </c>
      <c r="C9" s="42">
        <v>11800839</v>
      </c>
      <c r="D9" s="42">
        <v>3699026</v>
      </c>
      <c r="E9" s="42">
        <v>33537704</v>
      </c>
      <c r="F9" s="42">
        <v>43198239</v>
      </c>
      <c r="G9" s="42">
        <v>0</v>
      </c>
      <c r="H9" s="42">
        <v>9198427</v>
      </c>
      <c r="I9" s="42">
        <v>3147300</v>
      </c>
      <c r="J9" s="42">
        <v>4086656</v>
      </c>
      <c r="K9" s="42">
        <v>43765577</v>
      </c>
      <c r="L9" s="42">
        <v>23354205</v>
      </c>
      <c r="M9" s="42">
        <v>4444508</v>
      </c>
      <c r="N9" s="42">
        <v>1113564</v>
      </c>
      <c r="O9" s="42">
        <v>31473441</v>
      </c>
      <c r="P9" s="42">
        <v>7085925</v>
      </c>
      <c r="Q9" s="42">
        <v>71095801</v>
      </c>
      <c r="R9" s="42">
        <v>805883</v>
      </c>
      <c r="S9" s="42">
        <v>28523200</v>
      </c>
      <c r="T9" s="42">
        <v>7910342</v>
      </c>
      <c r="U9" s="42">
        <v>41227148</v>
      </c>
      <c r="V9" s="42">
        <v>1752740</v>
      </c>
      <c r="W9" s="42">
        <v>44377922</v>
      </c>
      <c r="X9" s="42">
        <v>33702220</v>
      </c>
      <c r="Y9" s="42">
        <v>2162149</v>
      </c>
      <c r="Z9" s="42">
        <v>75927266</v>
      </c>
      <c r="AA9" s="42">
        <v>25430015</v>
      </c>
      <c r="AB9" s="42">
        <v>6236202</v>
      </c>
      <c r="AC9" s="42">
        <v>6063382</v>
      </c>
      <c r="AD9" s="42">
        <v>4489885</v>
      </c>
      <c r="AE9" s="42">
        <v>5628154</v>
      </c>
      <c r="AF9" s="42">
        <v>2863942</v>
      </c>
      <c r="AG9" s="42">
        <v>198243112</v>
      </c>
      <c r="AH9" s="42">
        <v>29610365</v>
      </c>
      <c r="AI9" s="42">
        <v>1946871</v>
      </c>
      <c r="AJ9" s="42">
        <v>11067049</v>
      </c>
      <c r="AK9" s="42">
        <v>8785568</v>
      </c>
      <c r="AL9" s="42">
        <v>5582158</v>
      </c>
      <c r="AM9" s="42">
        <v>14436324</v>
      </c>
      <c r="AN9" s="42">
        <v>41921374</v>
      </c>
      <c r="AO9" s="42">
        <v>10220357</v>
      </c>
      <c r="AP9" s="42">
        <v>62592003</v>
      </c>
      <c r="AQ9" s="42">
        <v>120804103</v>
      </c>
      <c r="AR9" s="42">
        <v>8095254</v>
      </c>
      <c r="AS9" s="42">
        <v>8080598</v>
      </c>
      <c r="AT9" s="42">
        <v>11279219</v>
      </c>
      <c r="AU9" s="42">
        <v>3256146</v>
      </c>
      <c r="AV9" s="42">
        <v>26914800</v>
      </c>
      <c r="AW9" s="42">
        <v>6804280</v>
      </c>
      <c r="AX9" s="42">
        <v>2117208</v>
      </c>
      <c r="AY9" s="42">
        <v>290300</v>
      </c>
      <c r="AZ9" s="42">
        <v>263997</v>
      </c>
      <c r="BA9" s="42">
        <v>26561112</v>
      </c>
      <c r="BB9" s="42">
        <v>60817334</v>
      </c>
      <c r="BC9" s="42">
        <v>1806053</v>
      </c>
      <c r="BD9" s="42">
        <v>7755475</v>
      </c>
      <c r="BE9" s="42">
        <v>2118446</v>
      </c>
      <c r="BF9" s="42">
        <v>61657347</v>
      </c>
      <c r="BG9" s="42">
        <v>1776509</v>
      </c>
      <c r="BH9" s="42">
        <v>13737978</v>
      </c>
      <c r="BI9" s="42">
        <v>19269540</v>
      </c>
      <c r="BJ9" s="42">
        <v>913798</v>
      </c>
      <c r="BK9" s="42">
        <v>26550854</v>
      </c>
      <c r="BL9" s="42">
        <v>710944</v>
      </c>
      <c r="BM9" s="42">
        <v>89673239</v>
      </c>
      <c r="BN9" s="42">
        <v>2161931</v>
      </c>
      <c r="BO9" s="42">
        <v>28096111</v>
      </c>
      <c r="BP9" s="42">
        <v>38474956</v>
      </c>
      <c r="BQ9" s="42">
        <v>717872</v>
      </c>
      <c r="BR9" s="42">
        <v>5865745</v>
      </c>
      <c r="BS9" s="42">
        <v>977743</v>
      </c>
      <c r="BT9" s="42">
        <v>23196601</v>
      </c>
      <c r="BU9" s="42">
        <v>4875948</v>
      </c>
      <c r="BV9" s="42">
        <v>5357341</v>
      </c>
      <c r="BW9" s="42">
        <v>45880584</v>
      </c>
      <c r="BX9" s="42">
        <v>9828039</v>
      </c>
      <c r="BY9" s="42">
        <v>32477195</v>
      </c>
      <c r="BZ9" s="42">
        <v>37276655</v>
      </c>
      <c r="CA9" s="42">
        <v>77582399</v>
      </c>
      <c r="CB9" s="42">
        <v>51822905</v>
      </c>
      <c r="CC9" s="42">
        <v>1513300</v>
      </c>
      <c r="CD9" s="42">
        <v>2096128</v>
      </c>
      <c r="CE9" s="42">
        <v>2533547</v>
      </c>
      <c r="CF9" s="42">
        <v>75930906</v>
      </c>
      <c r="CG9" s="42">
        <v>1851310</v>
      </c>
      <c r="CH9" s="42">
        <v>2296140688</v>
      </c>
      <c r="CI9" s="42">
        <v>258160</v>
      </c>
      <c r="CJ9" s="59">
        <f t="shared" si="0"/>
        <v>4503535412</v>
      </c>
    </row>
    <row r="10" spans="1:88" ht="29.25" customHeight="1">
      <c r="A10" s="42" t="s">
        <v>106</v>
      </c>
      <c r="B10" s="42">
        <v>980659439</v>
      </c>
      <c r="C10" s="42">
        <v>380651760</v>
      </c>
      <c r="D10" s="42">
        <v>252966274</v>
      </c>
      <c r="E10" s="42">
        <v>326627964</v>
      </c>
      <c r="F10" s="42">
        <v>74584207</v>
      </c>
      <c r="G10" s="42">
        <v>14550979</v>
      </c>
      <c r="H10" s="42">
        <v>202095130</v>
      </c>
      <c r="I10" s="42">
        <v>242085989</v>
      </c>
      <c r="J10" s="42">
        <v>261466306</v>
      </c>
      <c r="K10" s="42">
        <v>344139538</v>
      </c>
      <c r="L10" s="42">
        <v>240207154</v>
      </c>
      <c r="M10" s="42">
        <v>372276254</v>
      </c>
      <c r="N10" s="42">
        <v>80926075</v>
      </c>
      <c r="O10" s="42">
        <v>296934246</v>
      </c>
      <c r="P10" s="42">
        <v>197094676</v>
      </c>
      <c r="Q10" s="42">
        <v>435106912</v>
      </c>
      <c r="R10" s="42">
        <v>91141992</v>
      </c>
      <c r="S10" s="42">
        <v>131851929</v>
      </c>
      <c r="T10" s="42">
        <v>177264422</v>
      </c>
      <c r="U10" s="42">
        <v>227222592</v>
      </c>
      <c r="V10" s="42">
        <v>48297047</v>
      </c>
      <c r="W10" s="42">
        <v>516992710</v>
      </c>
      <c r="X10" s="42">
        <v>307478870</v>
      </c>
      <c r="Y10" s="42">
        <v>136724760</v>
      </c>
      <c r="Z10" s="42">
        <v>884551724</v>
      </c>
      <c r="AA10" s="42">
        <v>839408780</v>
      </c>
      <c r="AB10" s="42">
        <v>209328451</v>
      </c>
      <c r="AC10" s="42">
        <v>222108198</v>
      </c>
      <c r="AD10" s="42">
        <v>425265951</v>
      </c>
      <c r="AE10" s="42">
        <v>151766419</v>
      </c>
      <c r="AF10" s="42">
        <v>34627879</v>
      </c>
      <c r="AG10" s="42">
        <v>1106750042</v>
      </c>
      <c r="AH10" s="42">
        <v>249853172</v>
      </c>
      <c r="AI10" s="42">
        <v>63447856</v>
      </c>
      <c r="AJ10" s="42">
        <v>604329822</v>
      </c>
      <c r="AK10" s="42">
        <v>112325675</v>
      </c>
      <c r="AL10" s="42">
        <v>392094366</v>
      </c>
      <c r="AM10" s="42">
        <v>296319707</v>
      </c>
      <c r="AN10" s="42">
        <v>419568523</v>
      </c>
      <c r="AO10" s="42">
        <v>125648904</v>
      </c>
      <c r="AP10" s="42">
        <v>219671134</v>
      </c>
      <c r="AQ10" s="42">
        <v>456285928</v>
      </c>
      <c r="AR10" s="42">
        <v>365683722</v>
      </c>
      <c r="AS10" s="42">
        <v>114667440</v>
      </c>
      <c r="AT10" s="42">
        <v>72623149</v>
      </c>
      <c r="AU10" s="42">
        <v>37592363</v>
      </c>
      <c r="AV10" s="42">
        <v>700605008</v>
      </c>
      <c r="AW10" s="42">
        <v>224417011</v>
      </c>
      <c r="AX10" s="42">
        <v>135694521</v>
      </c>
      <c r="AY10" s="42">
        <v>29572100</v>
      </c>
      <c r="AZ10" s="42">
        <v>40495017</v>
      </c>
      <c r="BA10" s="42">
        <v>166653471</v>
      </c>
      <c r="BB10" s="42">
        <v>244692685</v>
      </c>
      <c r="BC10" s="42">
        <v>191502904</v>
      </c>
      <c r="BD10" s="42">
        <v>99722176</v>
      </c>
      <c r="BE10" s="42">
        <v>117495704</v>
      </c>
      <c r="BF10" s="42">
        <v>820226670</v>
      </c>
      <c r="BG10" s="42">
        <v>70867104</v>
      </c>
      <c r="BH10" s="42">
        <v>683540798</v>
      </c>
      <c r="BI10" s="42">
        <v>77974458</v>
      </c>
      <c r="BJ10" s="42">
        <v>98806941</v>
      </c>
      <c r="BK10" s="42">
        <v>610014563</v>
      </c>
      <c r="BL10" s="42">
        <v>163789386</v>
      </c>
      <c r="BM10" s="42">
        <v>602301593</v>
      </c>
      <c r="BN10" s="42">
        <v>320684936</v>
      </c>
      <c r="BO10" s="42">
        <v>197724716</v>
      </c>
      <c r="BP10" s="42">
        <v>872265758</v>
      </c>
      <c r="BQ10" s="42">
        <v>185236916</v>
      </c>
      <c r="BR10" s="42">
        <v>445560960</v>
      </c>
      <c r="BS10" s="42">
        <v>179325666</v>
      </c>
      <c r="BT10" s="42">
        <v>240621547</v>
      </c>
      <c r="BU10" s="42">
        <v>158756321</v>
      </c>
      <c r="BV10" s="42">
        <v>337718665</v>
      </c>
      <c r="BW10" s="42">
        <v>337118925</v>
      </c>
      <c r="BX10" s="42">
        <v>284686052</v>
      </c>
      <c r="BY10" s="42">
        <v>245869543</v>
      </c>
      <c r="BZ10" s="42">
        <v>403715406</v>
      </c>
      <c r="CA10" s="42">
        <v>545562972</v>
      </c>
      <c r="CB10" s="42">
        <v>610791034</v>
      </c>
      <c r="CC10" s="42">
        <v>100539549</v>
      </c>
      <c r="CD10" s="42">
        <v>193715483</v>
      </c>
      <c r="CE10" s="42">
        <v>7722471</v>
      </c>
      <c r="CF10" s="42">
        <v>383981174</v>
      </c>
      <c r="CG10" s="42">
        <v>212275084</v>
      </c>
      <c r="CH10" s="42">
        <v>2037947530</v>
      </c>
      <c r="CI10" s="42">
        <v>38185452</v>
      </c>
      <c r="CJ10" s="59">
        <f t="shared" si="0"/>
        <v>27161644700</v>
      </c>
    </row>
    <row r="11" spans="1:88" ht="49.5" customHeight="1">
      <c r="A11" s="42" t="s">
        <v>158</v>
      </c>
      <c r="B11" s="42">
        <v>352879362</v>
      </c>
      <c r="C11" s="42">
        <v>99694991</v>
      </c>
      <c r="D11" s="42">
        <v>59208042</v>
      </c>
      <c r="E11" s="42">
        <v>148270793</v>
      </c>
      <c r="F11" s="42">
        <v>57930017</v>
      </c>
      <c r="G11" s="42">
        <v>0</v>
      </c>
      <c r="H11" s="42">
        <v>120370702</v>
      </c>
      <c r="I11" s="42">
        <v>519317</v>
      </c>
      <c r="J11" s="42">
        <v>82880936</v>
      </c>
      <c r="K11" s="42">
        <v>105759961</v>
      </c>
      <c r="L11" s="42">
        <v>108266103</v>
      </c>
      <c r="M11" s="42">
        <v>160885407</v>
      </c>
      <c r="N11" s="42">
        <v>8271625</v>
      </c>
      <c r="O11" s="42">
        <v>85846003</v>
      </c>
      <c r="P11" s="42">
        <v>144001293</v>
      </c>
      <c r="Q11" s="42">
        <v>102169148</v>
      </c>
      <c r="R11" s="42">
        <v>68228315</v>
      </c>
      <c r="S11" s="42">
        <v>91765565</v>
      </c>
      <c r="T11" s="42">
        <v>75302500</v>
      </c>
      <c r="U11" s="42">
        <v>13473635</v>
      </c>
      <c r="V11" s="42">
        <v>37491738</v>
      </c>
      <c r="W11" s="42">
        <v>251814195</v>
      </c>
      <c r="X11" s="42">
        <v>79183099</v>
      </c>
      <c r="Y11" s="42">
        <v>46614814</v>
      </c>
      <c r="Z11" s="42">
        <v>461893546</v>
      </c>
      <c r="AA11" s="42">
        <v>122274217</v>
      </c>
      <c r="AB11" s="42">
        <v>16912216</v>
      </c>
      <c r="AC11" s="42">
        <v>53255651</v>
      </c>
      <c r="AD11" s="42">
        <v>211661026</v>
      </c>
      <c r="AE11" s="42">
        <v>145596560</v>
      </c>
      <c r="AF11" s="42">
        <v>5489231</v>
      </c>
      <c r="AG11" s="42">
        <v>264780462</v>
      </c>
      <c r="AH11" s="42">
        <v>59904834</v>
      </c>
      <c r="AI11" s="42">
        <v>12440100</v>
      </c>
      <c r="AJ11" s="42">
        <v>360913139</v>
      </c>
      <c r="AK11" s="42">
        <v>87461227</v>
      </c>
      <c r="AL11" s="42">
        <v>132885509</v>
      </c>
      <c r="AM11" s="42">
        <v>197388343</v>
      </c>
      <c r="AN11" s="42">
        <v>165213846</v>
      </c>
      <c r="AO11" s="42">
        <v>53998402</v>
      </c>
      <c r="AP11" s="42">
        <v>117989389</v>
      </c>
      <c r="AQ11" s="42">
        <v>103722076</v>
      </c>
      <c r="AR11" s="42">
        <v>80346926</v>
      </c>
      <c r="AS11" s="42">
        <v>29656263</v>
      </c>
      <c r="AT11" s="42">
        <v>12312595</v>
      </c>
      <c r="AU11" s="42">
        <v>15509241</v>
      </c>
      <c r="AV11" s="42">
        <v>477310736</v>
      </c>
      <c r="AW11" s="42">
        <v>117541088</v>
      </c>
      <c r="AX11" s="42">
        <v>150435304</v>
      </c>
      <c r="AY11" s="42">
        <v>40771212</v>
      </c>
      <c r="AZ11" s="42">
        <v>8402999</v>
      </c>
      <c r="BA11" s="42">
        <v>25445241</v>
      </c>
      <c r="BB11" s="42">
        <v>77146998</v>
      </c>
      <c r="BC11" s="42">
        <v>122325214</v>
      </c>
      <c r="BD11" s="42">
        <v>72625076</v>
      </c>
      <c r="BE11" s="42">
        <v>54330230</v>
      </c>
      <c r="BF11" s="42">
        <v>382348264</v>
      </c>
      <c r="BG11" s="42">
        <v>75529666</v>
      </c>
      <c r="BH11" s="42">
        <v>482814180</v>
      </c>
      <c r="BI11" s="42">
        <v>19354415</v>
      </c>
      <c r="BJ11" s="42">
        <v>27410784</v>
      </c>
      <c r="BK11" s="42">
        <v>741163862</v>
      </c>
      <c r="BL11" s="42">
        <v>83418029</v>
      </c>
      <c r="BM11" s="42">
        <v>328079446</v>
      </c>
      <c r="BN11" s="42">
        <v>46764696</v>
      </c>
      <c r="BO11" s="42">
        <v>50879622</v>
      </c>
      <c r="BP11" s="42">
        <v>219194517</v>
      </c>
      <c r="BQ11" s="42">
        <v>22055924</v>
      </c>
      <c r="BR11" s="42">
        <v>265379446</v>
      </c>
      <c r="BS11" s="42">
        <v>65351953</v>
      </c>
      <c r="BT11" s="42">
        <v>97372627</v>
      </c>
      <c r="BU11" s="42">
        <v>163645540</v>
      </c>
      <c r="BV11" s="42">
        <v>94452796</v>
      </c>
      <c r="BW11" s="42">
        <v>57694086</v>
      </c>
      <c r="BX11" s="42">
        <v>66288069</v>
      </c>
      <c r="BY11" s="42">
        <v>298023702</v>
      </c>
      <c r="BZ11" s="42">
        <v>66855105</v>
      </c>
      <c r="CA11" s="42">
        <v>100520743</v>
      </c>
      <c r="CB11" s="42">
        <v>129478904</v>
      </c>
      <c r="CC11" s="42">
        <v>80785750</v>
      </c>
      <c r="CD11" s="42">
        <v>54913978</v>
      </c>
      <c r="CE11" s="42">
        <v>150265</v>
      </c>
      <c r="CF11" s="42">
        <v>45841921</v>
      </c>
      <c r="CG11" s="42">
        <v>94273357</v>
      </c>
      <c r="CH11" s="42">
        <v>158700917</v>
      </c>
      <c r="CI11" s="42">
        <v>45069864</v>
      </c>
      <c r="CJ11" s="59">
        <f t="shared" si="0"/>
        <v>10522578886</v>
      </c>
    </row>
    <row r="12" spans="1:88" ht="44.25" customHeight="1">
      <c r="A12" s="42" t="s">
        <v>159</v>
      </c>
      <c r="B12" s="42">
        <v>2135848559</v>
      </c>
      <c r="C12" s="42">
        <v>235095392</v>
      </c>
      <c r="D12" s="42">
        <v>186273239</v>
      </c>
      <c r="E12" s="42">
        <v>197030135</v>
      </c>
      <c r="F12" s="42">
        <v>115064795</v>
      </c>
      <c r="G12" s="42">
        <v>987446</v>
      </c>
      <c r="H12" s="42">
        <v>133321677</v>
      </c>
      <c r="I12" s="42">
        <v>77711345</v>
      </c>
      <c r="J12" s="42">
        <v>308114361</v>
      </c>
      <c r="K12" s="42">
        <v>233500901</v>
      </c>
      <c r="L12" s="42">
        <v>131077591</v>
      </c>
      <c r="M12" s="42">
        <v>207599513</v>
      </c>
      <c r="N12" s="42">
        <v>27835077</v>
      </c>
      <c r="O12" s="42">
        <v>93589604</v>
      </c>
      <c r="P12" s="42">
        <v>67372775</v>
      </c>
      <c r="Q12" s="42">
        <v>346167608</v>
      </c>
      <c r="R12" s="42">
        <v>33602279</v>
      </c>
      <c r="S12" s="42">
        <v>117279728</v>
      </c>
      <c r="T12" s="42">
        <v>127294321</v>
      </c>
      <c r="U12" s="42">
        <v>103554903</v>
      </c>
      <c r="V12" s="42">
        <v>42448611</v>
      </c>
      <c r="W12" s="42">
        <v>220621088</v>
      </c>
      <c r="X12" s="42">
        <v>167274991</v>
      </c>
      <c r="Y12" s="42">
        <v>61259552</v>
      </c>
      <c r="Z12" s="42">
        <v>517391923</v>
      </c>
      <c r="AA12" s="42">
        <v>483426461</v>
      </c>
      <c r="AB12" s="42">
        <v>101582471</v>
      </c>
      <c r="AC12" s="42">
        <v>70333625</v>
      </c>
      <c r="AD12" s="42">
        <v>242308521</v>
      </c>
      <c r="AE12" s="42">
        <v>127127207</v>
      </c>
      <c r="AF12" s="42">
        <v>42881381</v>
      </c>
      <c r="AG12" s="42">
        <v>884316316</v>
      </c>
      <c r="AH12" s="42">
        <v>123532819</v>
      </c>
      <c r="AI12" s="42">
        <v>25502657</v>
      </c>
      <c r="AJ12" s="42">
        <v>231664376</v>
      </c>
      <c r="AK12" s="42">
        <v>80683414</v>
      </c>
      <c r="AL12" s="42">
        <v>355291829</v>
      </c>
      <c r="AM12" s="42">
        <v>304266414</v>
      </c>
      <c r="AN12" s="42">
        <v>216280601</v>
      </c>
      <c r="AO12" s="42">
        <v>92385389</v>
      </c>
      <c r="AP12" s="42">
        <v>95118723</v>
      </c>
      <c r="AQ12" s="42">
        <v>306759584</v>
      </c>
      <c r="AR12" s="42">
        <v>314471430</v>
      </c>
      <c r="AS12" s="42">
        <v>72519027</v>
      </c>
      <c r="AT12" s="42">
        <v>36709954</v>
      </c>
      <c r="AU12" s="42">
        <v>36095407</v>
      </c>
      <c r="AV12" s="42">
        <v>624222254</v>
      </c>
      <c r="AW12" s="42">
        <v>135189960</v>
      </c>
      <c r="AX12" s="42">
        <v>142818000</v>
      </c>
      <c r="AY12" s="42">
        <v>18354781</v>
      </c>
      <c r="AZ12" s="42">
        <v>13415202</v>
      </c>
      <c r="BA12" s="42">
        <v>83606201</v>
      </c>
      <c r="BB12" s="42">
        <v>143056006</v>
      </c>
      <c r="BC12" s="42">
        <v>124463916</v>
      </c>
      <c r="BD12" s="42">
        <v>79736880</v>
      </c>
      <c r="BE12" s="42">
        <v>59522778</v>
      </c>
      <c r="BF12" s="42">
        <v>142207915</v>
      </c>
      <c r="BG12" s="42">
        <v>39863936</v>
      </c>
      <c r="BH12" s="42">
        <v>463431195</v>
      </c>
      <c r="BI12" s="42">
        <v>27487081</v>
      </c>
      <c r="BJ12" s="42">
        <v>69428214</v>
      </c>
      <c r="BK12" s="42">
        <v>409884068</v>
      </c>
      <c r="BL12" s="42">
        <v>89923037</v>
      </c>
      <c r="BM12" s="42">
        <v>348887474</v>
      </c>
      <c r="BN12" s="42">
        <v>178918045</v>
      </c>
      <c r="BO12" s="42">
        <v>157104871</v>
      </c>
      <c r="BP12" s="42">
        <v>626927646</v>
      </c>
      <c r="BQ12" s="42">
        <v>78345475</v>
      </c>
      <c r="BR12" s="42">
        <v>302939041</v>
      </c>
      <c r="BS12" s="42">
        <v>106506525</v>
      </c>
      <c r="BT12" s="42">
        <v>146055657</v>
      </c>
      <c r="BU12" s="42">
        <v>121940467</v>
      </c>
      <c r="BV12" s="42">
        <v>138108011</v>
      </c>
      <c r="BW12" s="42">
        <v>253011915</v>
      </c>
      <c r="BX12" s="42">
        <v>159640176</v>
      </c>
      <c r="BY12" s="42">
        <v>135430723</v>
      </c>
      <c r="BZ12" s="42">
        <v>331411991</v>
      </c>
      <c r="CA12" s="42">
        <v>516816882</v>
      </c>
      <c r="CB12" s="42">
        <v>503052527</v>
      </c>
      <c r="CC12" s="42">
        <v>77186040</v>
      </c>
      <c r="CD12" s="42">
        <v>177428563</v>
      </c>
      <c r="CE12" s="42">
        <v>7319235</v>
      </c>
      <c r="CF12" s="42">
        <v>195463780</v>
      </c>
      <c r="CG12" s="42">
        <v>134599016</v>
      </c>
      <c r="CH12" s="42">
        <v>2794595261</v>
      </c>
      <c r="CI12" s="42">
        <v>22570877</v>
      </c>
      <c r="CJ12" s="59">
        <f t="shared" si="0"/>
        <v>20311446642</v>
      </c>
    </row>
    <row r="13" spans="1:88" ht="20.25" customHeight="1">
      <c r="A13" s="42" t="s">
        <v>112</v>
      </c>
      <c r="B13" s="42">
        <v>1283677596</v>
      </c>
      <c r="C13" s="42">
        <v>248465303</v>
      </c>
      <c r="D13" s="42">
        <v>260313188</v>
      </c>
      <c r="E13" s="42">
        <v>291604735</v>
      </c>
      <c r="F13" s="42">
        <v>135138700</v>
      </c>
      <c r="G13" s="42">
        <v>1576830</v>
      </c>
      <c r="H13" s="42">
        <v>374435939</v>
      </c>
      <c r="I13" s="42">
        <v>127002900</v>
      </c>
      <c r="J13" s="42">
        <v>233993568</v>
      </c>
      <c r="K13" s="42">
        <v>524089860</v>
      </c>
      <c r="L13" s="42">
        <v>191951102</v>
      </c>
      <c r="M13" s="42">
        <v>256412701</v>
      </c>
      <c r="N13" s="42">
        <v>43867869</v>
      </c>
      <c r="O13" s="42">
        <v>256115854</v>
      </c>
      <c r="P13" s="42">
        <v>182844177</v>
      </c>
      <c r="Q13" s="42">
        <v>575980168</v>
      </c>
      <c r="R13" s="42">
        <v>71124735</v>
      </c>
      <c r="S13" s="42">
        <v>215881316</v>
      </c>
      <c r="T13" s="42">
        <v>201410843</v>
      </c>
      <c r="U13" s="42">
        <v>181495080</v>
      </c>
      <c r="V13" s="42">
        <v>49575581</v>
      </c>
      <c r="W13" s="42">
        <v>371847548</v>
      </c>
      <c r="X13" s="42">
        <v>613683487</v>
      </c>
      <c r="Y13" s="42">
        <v>143780122</v>
      </c>
      <c r="Z13" s="42">
        <v>718226101</v>
      </c>
      <c r="AA13" s="42">
        <v>451430753</v>
      </c>
      <c r="AB13" s="42">
        <v>207341452</v>
      </c>
      <c r="AC13" s="42">
        <v>120923530</v>
      </c>
      <c r="AD13" s="42">
        <v>274671748</v>
      </c>
      <c r="AE13" s="42">
        <v>142243887</v>
      </c>
      <c r="AF13" s="42">
        <v>76768439</v>
      </c>
      <c r="AG13" s="42">
        <v>999606084</v>
      </c>
      <c r="AH13" s="42">
        <v>192817276</v>
      </c>
      <c r="AI13" s="42">
        <v>36662431</v>
      </c>
      <c r="AJ13" s="42">
        <v>326991335</v>
      </c>
      <c r="AK13" s="42">
        <v>128901678</v>
      </c>
      <c r="AL13" s="42">
        <v>468405778</v>
      </c>
      <c r="AM13" s="42">
        <v>381264135</v>
      </c>
      <c r="AN13" s="42">
        <v>459097327</v>
      </c>
      <c r="AO13" s="42">
        <v>100697295</v>
      </c>
      <c r="AP13" s="42">
        <v>210948508</v>
      </c>
      <c r="AQ13" s="42">
        <v>663590577</v>
      </c>
      <c r="AR13" s="42">
        <v>401557105</v>
      </c>
      <c r="AS13" s="42">
        <v>66894906</v>
      </c>
      <c r="AT13" s="42">
        <v>132617387</v>
      </c>
      <c r="AU13" s="42">
        <v>69105467</v>
      </c>
      <c r="AV13" s="42">
        <v>649585243</v>
      </c>
      <c r="AW13" s="42">
        <v>202261365</v>
      </c>
      <c r="AX13" s="42">
        <v>199340872</v>
      </c>
      <c r="AY13" s="42">
        <v>25560018</v>
      </c>
      <c r="AZ13" s="42">
        <v>35375789</v>
      </c>
      <c r="BA13" s="42">
        <v>166625655</v>
      </c>
      <c r="BB13" s="42">
        <v>232518247</v>
      </c>
      <c r="BC13" s="42">
        <v>204449617</v>
      </c>
      <c r="BD13" s="42">
        <v>155039783</v>
      </c>
      <c r="BE13" s="42">
        <v>103399822</v>
      </c>
      <c r="BF13" s="42">
        <v>306333910</v>
      </c>
      <c r="BG13" s="42">
        <v>151565352</v>
      </c>
      <c r="BH13" s="42">
        <v>568393512</v>
      </c>
      <c r="BI13" s="42">
        <v>70207045</v>
      </c>
      <c r="BJ13" s="42">
        <v>126416588</v>
      </c>
      <c r="BK13" s="42">
        <v>702864065</v>
      </c>
      <c r="BL13" s="42">
        <v>86044982</v>
      </c>
      <c r="BM13" s="42">
        <v>653137173</v>
      </c>
      <c r="BN13" s="42">
        <v>316075518</v>
      </c>
      <c r="BO13" s="42">
        <v>217529527</v>
      </c>
      <c r="BP13" s="42">
        <v>879490707</v>
      </c>
      <c r="BQ13" s="42">
        <v>115330714</v>
      </c>
      <c r="BR13" s="42">
        <v>457126762</v>
      </c>
      <c r="BS13" s="42">
        <v>156001252</v>
      </c>
      <c r="BT13" s="42">
        <v>164472487</v>
      </c>
      <c r="BU13" s="42">
        <v>160875382</v>
      </c>
      <c r="BV13" s="42">
        <v>177511684</v>
      </c>
      <c r="BW13" s="42">
        <v>216980892</v>
      </c>
      <c r="BX13" s="42">
        <v>165950475</v>
      </c>
      <c r="BY13" s="42">
        <v>271640618</v>
      </c>
      <c r="BZ13" s="42">
        <v>245251474</v>
      </c>
      <c r="CA13" s="42">
        <v>685527673</v>
      </c>
      <c r="CB13" s="42">
        <v>393743248</v>
      </c>
      <c r="CC13" s="42">
        <v>74547087</v>
      </c>
      <c r="CD13" s="42">
        <v>277387087</v>
      </c>
      <c r="CE13" s="42">
        <v>31892442</v>
      </c>
      <c r="CF13" s="42">
        <v>195568578</v>
      </c>
      <c r="CG13" s="42">
        <v>145076734</v>
      </c>
      <c r="CH13" s="42">
        <v>3285813201</v>
      </c>
      <c r="CI13" s="42">
        <v>40108536</v>
      </c>
      <c r="CJ13" s="59">
        <f t="shared" si="0"/>
        <v>26780053517</v>
      </c>
    </row>
    <row r="14" spans="1:88" ht="26.25" customHeight="1">
      <c r="A14" s="42" t="s">
        <v>114</v>
      </c>
      <c r="B14" s="42">
        <v>53299014</v>
      </c>
      <c r="C14" s="42">
        <v>40770972</v>
      </c>
      <c r="D14" s="42">
        <v>53306493</v>
      </c>
      <c r="E14" s="42">
        <v>47113686</v>
      </c>
      <c r="F14" s="42">
        <v>29758168</v>
      </c>
      <c r="G14" s="42">
        <v>570125</v>
      </c>
      <c r="H14" s="42">
        <v>55156428</v>
      </c>
      <c r="I14" s="42">
        <v>26280618</v>
      </c>
      <c r="J14" s="42">
        <v>29699066</v>
      </c>
      <c r="K14" s="42">
        <v>214871830</v>
      </c>
      <c r="L14" s="42">
        <v>24757205</v>
      </c>
      <c r="M14" s="42">
        <v>17885257</v>
      </c>
      <c r="N14" s="42">
        <v>17074860</v>
      </c>
      <c r="O14" s="42">
        <v>43999409</v>
      </c>
      <c r="P14" s="42">
        <v>113961561</v>
      </c>
      <c r="Q14" s="42">
        <v>31545403</v>
      </c>
      <c r="R14" s="42">
        <v>16662034</v>
      </c>
      <c r="S14" s="42">
        <v>65493688</v>
      </c>
      <c r="T14" s="42">
        <v>62557102</v>
      </c>
      <c r="U14" s="42">
        <v>31465416</v>
      </c>
      <c r="V14" s="42">
        <v>7651400</v>
      </c>
      <c r="W14" s="42">
        <v>27138346</v>
      </c>
      <c r="X14" s="42">
        <v>467289059</v>
      </c>
      <c r="Y14" s="42">
        <v>42577168</v>
      </c>
      <c r="Z14" s="42">
        <v>165998526</v>
      </c>
      <c r="AA14" s="42">
        <v>54264313</v>
      </c>
      <c r="AB14" s="42">
        <v>69327915</v>
      </c>
      <c r="AC14" s="42">
        <v>15091971</v>
      </c>
      <c r="AD14" s="42">
        <v>89476682</v>
      </c>
      <c r="AE14" s="42">
        <v>30190752</v>
      </c>
      <c r="AF14" s="42">
        <v>10796430</v>
      </c>
      <c r="AG14" s="42">
        <v>293383703</v>
      </c>
      <c r="AH14" s="42">
        <v>11024409</v>
      </c>
      <c r="AI14" s="42">
        <v>10288296</v>
      </c>
      <c r="AJ14" s="42">
        <v>116847946</v>
      </c>
      <c r="AK14" s="42">
        <v>40195216</v>
      </c>
      <c r="AL14" s="42">
        <v>116550013</v>
      </c>
      <c r="AM14" s="42">
        <v>78196182</v>
      </c>
      <c r="AN14" s="42">
        <v>130601179</v>
      </c>
      <c r="AO14" s="42">
        <v>18307984</v>
      </c>
      <c r="AP14" s="42">
        <v>31307792</v>
      </c>
      <c r="AQ14" s="42">
        <v>196921139</v>
      </c>
      <c r="AR14" s="42">
        <v>58087442</v>
      </c>
      <c r="AS14" s="42">
        <v>12759951</v>
      </c>
      <c r="AT14" s="42">
        <v>1374137</v>
      </c>
      <c r="AU14" s="42">
        <v>4684049</v>
      </c>
      <c r="AV14" s="42">
        <v>169785728</v>
      </c>
      <c r="AW14" s="42">
        <v>24570916</v>
      </c>
      <c r="AX14" s="42">
        <v>30188351</v>
      </c>
      <c r="AY14" s="42">
        <v>1635200</v>
      </c>
      <c r="AZ14" s="42">
        <v>8469613</v>
      </c>
      <c r="BA14" s="42">
        <v>31179221</v>
      </c>
      <c r="BB14" s="42">
        <v>94378680</v>
      </c>
      <c r="BC14" s="42">
        <v>46603565</v>
      </c>
      <c r="BD14" s="42">
        <v>20234549</v>
      </c>
      <c r="BE14" s="42">
        <v>11077929</v>
      </c>
      <c r="BF14" s="42">
        <v>44223320</v>
      </c>
      <c r="BG14" s="42">
        <v>38656315</v>
      </c>
      <c r="BH14" s="42">
        <v>150095521</v>
      </c>
      <c r="BI14" s="42">
        <v>20103412</v>
      </c>
      <c r="BJ14" s="42">
        <v>45406490</v>
      </c>
      <c r="BK14" s="42">
        <v>49108951</v>
      </c>
      <c r="BL14" s="42">
        <v>20355696</v>
      </c>
      <c r="BM14" s="42">
        <v>111911088</v>
      </c>
      <c r="BN14" s="42">
        <v>29238184</v>
      </c>
      <c r="BO14" s="42">
        <v>53023571</v>
      </c>
      <c r="BP14" s="42">
        <v>159909600</v>
      </c>
      <c r="BQ14" s="42">
        <v>50511170</v>
      </c>
      <c r="BR14" s="42">
        <v>116057218</v>
      </c>
      <c r="BS14" s="42">
        <v>52123503</v>
      </c>
      <c r="BT14" s="42">
        <v>55415295</v>
      </c>
      <c r="BU14" s="42">
        <v>19715240</v>
      </c>
      <c r="BV14" s="42">
        <v>54584222</v>
      </c>
      <c r="BW14" s="42">
        <v>42119368</v>
      </c>
      <c r="BX14" s="42">
        <v>42589586</v>
      </c>
      <c r="BY14" s="42">
        <v>81614611</v>
      </c>
      <c r="BZ14" s="42">
        <v>16474471</v>
      </c>
      <c r="CA14" s="42">
        <v>262578157</v>
      </c>
      <c r="CB14" s="42">
        <v>166646542</v>
      </c>
      <c r="CC14" s="42">
        <v>2771000</v>
      </c>
      <c r="CD14" s="42">
        <v>41416349</v>
      </c>
      <c r="CE14" s="42">
        <v>3153380</v>
      </c>
      <c r="CF14" s="42">
        <v>29483015</v>
      </c>
      <c r="CG14" s="42">
        <v>53926318</v>
      </c>
      <c r="CH14" s="42">
        <v>103657207</v>
      </c>
      <c r="CI14" s="42">
        <v>13700495</v>
      </c>
      <c r="CJ14" s="59">
        <f t="shared" si="0"/>
        <v>5445253382</v>
      </c>
    </row>
    <row r="15" spans="1:88">
      <c r="A15" s="42" t="s">
        <v>116</v>
      </c>
      <c r="B15" s="42">
        <v>4832422</v>
      </c>
      <c r="C15" s="42">
        <v>702420</v>
      </c>
      <c r="D15" s="42">
        <v>391685</v>
      </c>
      <c r="E15" s="42">
        <v>1583051</v>
      </c>
      <c r="F15" s="42">
        <v>170494</v>
      </c>
      <c r="G15" s="42">
        <v>0</v>
      </c>
      <c r="H15" s="42">
        <v>2162303</v>
      </c>
      <c r="I15" s="42">
        <v>210045</v>
      </c>
      <c r="J15" s="42">
        <v>2044547</v>
      </c>
      <c r="K15" s="42">
        <v>1328679</v>
      </c>
      <c r="L15" s="42">
        <v>886770</v>
      </c>
      <c r="M15" s="42">
        <v>3747797</v>
      </c>
      <c r="N15" s="42">
        <v>34139</v>
      </c>
      <c r="O15" s="42">
        <v>357873</v>
      </c>
      <c r="P15" s="42">
        <v>1021248</v>
      </c>
      <c r="Q15" s="42">
        <v>2678952</v>
      </c>
      <c r="R15" s="42">
        <v>149007</v>
      </c>
      <c r="S15" s="42">
        <v>876964</v>
      </c>
      <c r="T15" s="42">
        <v>267676</v>
      </c>
      <c r="U15" s="42">
        <v>512410</v>
      </c>
      <c r="V15" s="42">
        <v>224344</v>
      </c>
      <c r="W15" s="42">
        <v>1361171</v>
      </c>
      <c r="X15" s="42">
        <v>848346</v>
      </c>
      <c r="Y15" s="42">
        <v>146435</v>
      </c>
      <c r="Z15" s="42">
        <v>2361582</v>
      </c>
      <c r="AA15" s="42">
        <v>4459393</v>
      </c>
      <c r="AB15" s="42">
        <v>465683</v>
      </c>
      <c r="AC15" s="42">
        <v>734827</v>
      </c>
      <c r="AD15" s="42">
        <v>1426220</v>
      </c>
      <c r="AE15" s="42">
        <v>843134</v>
      </c>
      <c r="AF15" s="42">
        <v>85144</v>
      </c>
      <c r="AG15" s="42">
        <v>1927296</v>
      </c>
      <c r="AH15" s="42">
        <v>269919</v>
      </c>
      <c r="AI15" s="42">
        <v>93297</v>
      </c>
      <c r="AJ15" s="42">
        <v>1737997</v>
      </c>
      <c r="AK15" s="42">
        <v>256183</v>
      </c>
      <c r="AL15" s="42">
        <v>2691883</v>
      </c>
      <c r="AM15" s="42">
        <v>1372181</v>
      </c>
      <c r="AN15" s="42">
        <v>1706271</v>
      </c>
      <c r="AO15" s="42">
        <v>961397</v>
      </c>
      <c r="AP15" s="42">
        <v>792385</v>
      </c>
      <c r="AQ15" s="42">
        <v>2999964</v>
      </c>
      <c r="AR15" s="42">
        <v>1173411</v>
      </c>
      <c r="AS15" s="42">
        <v>124384</v>
      </c>
      <c r="AT15" s="42">
        <v>408829</v>
      </c>
      <c r="AU15" s="42">
        <v>95343</v>
      </c>
      <c r="AV15" s="42">
        <v>5010107</v>
      </c>
      <c r="AW15" s="42">
        <v>999989</v>
      </c>
      <c r="AX15" s="42">
        <v>4029</v>
      </c>
      <c r="AY15" s="42">
        <v>0</v>
      </c>
      <c r="AZ15" s="42">
        <v>96387</v>
      </c>
      <c r="BA15" s="42">
        <v>820402</v>
      </c>
      <c r="BB15" s="42">
        <v>1927030</v>
      </c>
      <c r="BC15" s="42">
        <v>1274983</v>
      </c>
      <c r="BD15" s="42">
        <v>659981</v>
      </c>
      <c r="BE15" s="42">
        <v>223796</v>
      </c>
      <c r="BF15" s="42">
        <v>1618821</v>
      </c>
      <c r="BG15" s="42">
        <v>7123</v>
      </c>
      <c r="BH15" s="42">
        <v>3366980</v>
      </c>
      <c r="BI15" s="42">
        <v>131046</v>
      </c>
      <c r="BJ15" s="42">
        <v>87596</v>
      </c>
      <c r="BK15" s="42">
        <v>1855478</v>
      </c>
      <c r="BL15" s="42">
        <v>1025940</v>
      </c>
      <c r="BM15" s="42">
        <v>2255260</v>
      </c>
      <c r="BN15" s="42">
        <v>2094627</v>
      </c>
      <c r="BO15" s="42">
        <v>509563</v>
      </c>
      <c r="BP15" s="42">
        <v>15071659</v>
      </c>
      <c r="BQ15" s="42">
        <v>233648</v>
      </c>
      <c r="BR15" s="42">
        <v>529671</v>
      </c>
      <c r="BS15" s="42">
        <v>526017</v>
      </c>
      <c r="BT15" s="42">
        <v>775222</v>
      </c>
      <c r="BU15" s="42">
        <v>1010692</v>
      </c>
      <c r="BV15" s="42">
        <v>1305091</v>
      </c>
      <c r="BW15" s="42">
        <v>2337544</v>
      </c>
      <c r="BX15" s="42">
        <v>1076648</v>
      </c>
      <c r="BY15" s="42">
        <v>642236</v>
      </c>
      <c r="BZ15" s="42">
        <v>654810</v>
      </c>
      <c r="CA15" s="42">
        <v>1622023</v>
      </c>
      <c r="CB15" s="42">
        <v>2190470</v>
      </c>
      <c r="CC15" s="42">
        <v>0</v>
      </c>
      <c r="CD15" s="42">
        <v>581367</v>
      </c>
      <c r="CE15" s="42">
        <v>99437</v>
      </c>
      <c r="CF15" s="42">
        <v>1044560</v>
      </c>
      <c r="CG15" s="42">
        <v>699047</v>
      </c>
      <c r="CH15" s="42">
        <v>411574</v>
      </c>
      <c r="CI15" s="42">
        <v>107118</v>
      </c>
      <c r="CJ15" s="59">
        <f t="shared" si="0"/>
        <v>108413473</v>
      </c>
    </row>
    <row r="16" spans="1:88">
      <c r="A16" s="42" t="s">
        <v>118</v>
      </c>
      <c r="B16" s="42">
        <v>260947305</v>
      </c>
      <c r="C16" s="42">
        <v>14696493</v>
      </c>
      <c r="D16" s="42">
        <v>4428426</v>
      </c>
      <c r="E16" s="42">
        <v>21838797</v>
      </c>
      <c r="F16" s="42">
        <v>2719463</v>
      </c>
      <c r="G16" s="42">
        <v>0</v>
      </c>
      <c r="H16" s="42">
        <v>9539320</v>
      </c>
      <c r="I16" s="42">
        <v>8970379</v>
      </c>
      <c r="J16" s="42">
        <v>139774733</v>
      </c>
      <c r="K16" s="42">
        <v>48072429</v>
      </c>
      <c r="L16" s="42">
        <v>23389797</v>
      </c>
      <c r="M16" s="42">
        <v>47521984</v>
      </c>
      <c r="N16" s="42">
        <v>1919808</v>
      </c>
      <c r="O16" s="42">
        <v>3261964</v>
      </c>
      <c r="P16" s="42">
        <v>10287416</v>
      </c>
      <c r="Q16" s="42">
        <v>84675081</v>
      </c>
      <c r="R16" s="42">
        <v>179278047</v>
      </c>
      <c r="S16" s="42">
        <v>13181055</v>
      </c>
      <c r="T16" s="42">
        <v>7356328</v>
      </c>
      <c r="U16" s="42">
        <v>54216174</v>
      </c>
      <c r="V16" s="42">
        <v>1383294</v>
      </c>
      <c r="W16" s="42">
        <v>66909947</v>
      </c>
      <c r="X16" s="42">
        <v>21013231</v>
      </c>
      <c r="Y16" s="42">
        <v>6349618</v>
      </c>
      <c r="Z16" s="42">
        <v>23958845</v>
      </c>
      <c r="AA16" s="42">
        <v>90169899</v>
      </c>
      <c r="AB16" s="42">
        <v>8054260</v>
      </c>
      <c r="AC16" s="42">
        <v>6781444</v>
      </c>
      <c r="AD16" s="42">
        <v>27427011</v>
      </c>
      <c r="AE16" s="42">
        <v>28522490</v>
      </c>
      <c r="AF16" s="42">
        <v>8758958</v>
      </c>
      <c r="AG16" s="42">
        <v>216157090</v>
      </c>
      <c r="AH16" s="42">
        <v>15634684</v>
      </c>
      <c r="AI16" s="42">
        <v>364344</v>
      </c>
      <c r="AJ16" s="42">
        <v>61136408</v>
      </c>
      <c r="AK16" s="42">
        <v>4272110</v>
      </c>
      <c r="AL16" s="42">
        <v>143149661</v>
      </c>
      <c r="AM16" s="42">
        <v>50175125</v>
      </c>
      <c r="AN16" s="42">
        <v>36479182</v>
      </c>
      <c r="AO16" s="42">
        <v>1586040</v>
      </c>
      <c r="AP16" s="42">
        <v>280458177</v>
      </c>
      <c r="AQ16" s="42">
        <v>814900107</v>
      </c>
      <c r="AR16" s="42">
        <v>25399724</v>
      </c>
      <c r="AS16" s="42">
        <v>998213</v>
      </c>
      <c r="AT16" s="42">
        <v>107626660</v>
      </c>
      <c r="AU16" s="42">
        <v>2420339</v>
      </c>
      <c r="AV16" s="42">
        <v>119626688</v>
      </c>
      <c r="AW16" s="42">
        <v>10983055</v>
      </c>
      <c r="AX16" s="42">
        <v>1849384</v>
      </c>
      <c r="AY16" s="42">
        <v>0</v>
      </c>
      <c r="AZ16" s="42">
        <v>1054508</v>
      </c>
      <c r="BA16" s="42">
        <v>9027935</v>
      </c>
      <c r="BB16" s="42">
        <v>19764289</v>
      </c>
      <c r="BC16" s="42">
        <v>2289037</v>
      </c>
      <c r="BD16" s="42">
        <v>82006832</v>
      </c>
      <c r="BE16" s="42">
        <v>1397442</v>
      </c>
      <c r="BF16" s="42">
        <v>46616519</v>
      </c>
      <c r="BG16" s="42">
        <v>154650</v>
      </c>
      <c r="BH16" s="42">
        <v>73844044</v>
      </c>
      <c r="BI16" s="42">
        <v>726014</v>
      </c>
      <c r="BJ16" s="42">
        <v>7093548</v>
      </c>
      <c r="BK16" s="42">
        <v>2769752</v>
      </c>
      <c r="BL16" s="42">
        <v>17746918</v>
      </c>
      <c r="BM16" s="42">
        <v>79868558</v>
      </c>
      <c r="BN16" s="42">
        <v>1126551781</v>
      </c>
      <c r="BO16" s="42">
        <v>884329</v>
      </c>
      <c r="BP16" s="42">
        <v>32036981</v>
      </c>
      <c r="BQ16" s="42">
        <v>12345708</v>
      </c>
      <c r="BR16" s="42">
        <v>38552077</v>
      </c>
      <c r="BS16" s="42">
        <v>15219003</v>
      </c>
      <c r="BT16" s="42">
        <v>5321909</v>
      </c>
      <c r="BU16" s="42">
        <v>422435435</v>
      </c>
      <c r="BV16" s="42">
        <v>16387763</v>
      </c>
      <c r="BW16" s="42">
        <v>60445195</v>
      </c>
      <c r="BX16" s="42">
        <v>51564932</v>
      </c>
      <c r="BY16" s="42">
        <v>22592606</v>
      </c>
      <c r="BZ16" s="42">
        <v>38859169</v>
      </c>
      <c r="CA16" s="42">
        <v>34110459</v>
      </c>
      <c r="CB16" s="42">
        <v>49103136</v>
      </c>
      <c r="CC16" s="42">
        <v>832000</v>
      </c>
      <c r="CD16" s="42">
        <v>27688632</v>
      </c>
      <c r="CE16" s="42">
        <v>1966482</v>
      </c>
      <c r="CF16" s="42">
        <v>33525608</v>
      </c>
      <c r="CG16" s="42">
        <v>29751436</v>
      </c>
      <c r="CH16" s="42">
        <v>278368393</v>
      </c>
      <c r="CI16" s="42">
        <v>109720</v>
      </c>
      <c r="CJ16" s="59">
        <f t="shared" si="0"/>
        <v>5761633787</v>
      </c>
    </row>
    <row r="17" spans="1:88">
      <c r="A17" s="42" t="s">
        <v>120</v>
      </c>
      <c r="B17" s="42">
        <v>122664319</v>
      </c>
      <c r="C17" s="42">
        <v>185490438</v>
      </c>
      <c r="D17" s="42">
        <v>56490668</v>
      </c>
      <c r="E17" s="42">
        <v>96245686</v>
      </c>
      <c r="F17" s="42">
        <v>27083427</v>
      </c>
      <c r="G17" s="42">
        <v>233683</v>
      </c>
      <c r="H17" s="42">
        <v>134540248</v>
      </c>
      <c r="I17" s="42">
        <v>61120543</v>
      </c>
      <c r="J17" s="42">
        <v>103609255</v>
      </c>
      <c r="K17" s="42">
        <v>177334412</v>
      </c>
      <c r="L17" s="42">
        <v>74011884</v>
      </c>
      <c r="M17" s="42">
        <v>205371112</v>
      </c>
      <c r="N17" s="42">
        <v>11720448</v>
      </c>
      <c r="O17" s="42">
        <v>127047629</v>
      </c>
      <c r="P17" s="42">
        <v>41731221</v>
      </c>
      <c r="Q17" s="42">
        <v>186971081</v>
      </c>
      <c r="R17" s="42">
        <v>31465964</v>
      </c>
      <c r="S17" s="42">
        <v>55511873</v>
      </c>
      <c r="T17" s="42">
        <v>37978509</v>
      </c>
      <c r="U17" s="42">
        <v>59456072</v>
      </c>
      <c r="V17" s="42">
        <v>17399796</v>
      </c>
      <c r="W17" s="42">
        <v>124537654</v>
      </c>
      <c r="X17" s="42">
        <v>49510655</v>
      </c>
      <c r="Y17" s="42">
        <v>30716861</v>
      </c>
      <c r="Z17" s="42">
        <v>298983050</v>
      </c>
      <c r="AA17" s="42">
        <v>60895692</v>
      </c>
      <c r="AB17" s="42">
        <v>57690399</v>
      </c>
      <c r="AC17" s="42">
        <v>50863574</v>
      </c>
      <c r="AD17" s="42">
        <v>55016508</v>
      </c>
      <c r="AE17" s="42">
        <v>244786544</v>
      </c>
      <c r="AF17" s="42">
        <v>53920990</v>
      </c>
      <c r="AG17" s="42">
        <v>387155893</v>
      </c>
      <c r="AH17" s="42">
        <v>70965064</v>
      </c>
      <c r="AI17" s="42">
        <v>11154565</v>
      </c>
      <c r="AJ17" s="42">
        <v>121165192</v>
      </c>
      <c r="AK17" s="42">
        <v>36038031</v>
      </c>
      <c r="AL17" s="42">
        <v>246616928</v>
      </c>
      <c r="AM17" s="42">
        <v>162337352</v>
      </c>
      <c r="AN17" s="42">
        <v>157608642</v>
      </c>
      <c r="AO17" s="42">
        <v>31566682</v>
      </c>
      <c r="AP17" s="42">
        <v>85203154</v>
      </c>
      <c r="AQ17" s="42">
        <v>154837394</v>
      </c>
      <c r="AR17" s="42">
        <v>117426573</v>
      </c>
      <c r="AS17" s="42">
        <v>32410523</v>
      </c>
      <c r="AT17" s="42">
        <v>24880289</v>
      </c>
      <c r="AU17" s="42">
        <v>43349022</v>
      </c>
      <c r="AV17" s="42">
        <v>235970446</v>
      </c>
      <c r="AW17" s="42">
        <v>81606841</v>
      </c>
      <c r="AX17" s="42">
        <v>68748145</v>
      </c>
      <c r="AY17" s="42">
        <v>19741297</v>
      </c>
      <c r="AZ17" s="42">
        <v>14692710</v>
      </c>
      <c r="BA17" s="42">
        <v>41649921</v>
      </c>
      <c r="BB17" s="42">
        <v>143029701</v>
      </c>
      <c r="BC17" s="42">
        <v>35546536</v>
      </c>
      <c r="BD17" s="42">
        <v>50783455</v>
      </c>
      <c r="BE17" s="42">
        <v>52780546</v>
      </c>
      <c r="BF17" s="42">
        <v>148902756</v>
      </c>
      <c r="BG17" s="42">
        <v>23639263</v>
      </c>
      <c r="BH17" s="42">
        <v>369966119</v>
      </c>
      <c r="BI17" s="42">
        <v>17003365</v>
      </c>
      <c r="BJ17" s="42">
        <v>80894614</v>
      </c>
      <c r="BK17" s="42">
        <v>393932786</v>
      </c>
      <c r="BL17" s="42">
        <v>41091167</v>
      </c>
      <c r="BM17" s="42">
        <v>929786231</v>
      </c>
      <c r="BN17" s="42">
        <v>76562625</v>
      </c>
      <c r="BO17" s="42">
        <v>100802908</v>
      </c>
      <c r="BP17" s="42">
        <v>1576783645</v>
      </c>
      <c r="BQ17" s="42">
        <v>60661626</v>
      </c>
      <c r="BR17" s="42">
        <v>115969108</v>
      </c>
      <c r="BS17" s="42">
        <v>35616247</v>
      </c>
      <c r="BT17" s="42">
        <v>237093116</v>
      </c>
      <c r="BU17" s="42">
        <v>84435069</v>
      </c>
      <c r="BV17" s="42">
        <v>62611169</v>
      </c>
      <c r="BW17" s="42">
        <v>56780555</v>
      </c>
      <c r="BX17" s="42">
        <v>65034480</v>
      </c>
      <c r="BY17" s="42">
        <v>55896322</v>
      </c>
      <c r="BZ17" s="42">
        <v>142842244</v>
      </c>
      <c r="CA17" s="42">
        <v>295908284</v>
      </c>
      <c r="CB17" s="42">
        <v>115086381</v>
      </c>
      <c r="CC17" s="42">
        <v>17937880</v>
      </c>
      <c r="CD17" s="42">
        <v>77587627</v>
      </c>
      <c r="CE17" s="42">
        <v>27696</v>
      </c>
      <c r="CF17" s="42">
        <v>56523045</v>
      </c>
      <c r="CG17" s="42">
        <v>74066306</v>
      </c>
      <c r="CH17" s="42">
        <v>292773319</v>
      </c>
      <c r="CI17" s="42">
        <v>2933460</v>
      </c>
      <c r="CJ17" s="59">
        <f t="shared" si="0"/>
        <v>10876814510</v>
      </c>
    </row>
    <row r="18" spans="1:88" ht="80.25" customHeight="1">
      <c r="A18" s="42" t="s">
        <v>160</v>
      </c>
      <c r="B18" s="42">
        <v>9392637013</v>
      </c>
      <c r="C18" s="42">
        <v>2189892649</v>
      </c>
      <c r="D18" s="42">
        <v>584385964</v>
      </c>
      <c r="E18" s="42">
        <v>1940266653</v>
      </c>
      <c r="F18" s="42">
        <v>532602642</v>
      </c>
      <c r="G18" s="42">
        <v>7573489</v>
      </c>
      <c r="H18" s="42">
        <v>1603111648</v>
      </c>
      <c r="I18" s="42">
        <v>622190996</v>
      </c>
      <c r="J18" s="42">
        <v>1695313022</v>
      </c>
      <c r="K18" s="42">
        <v>1738942911</v>
      </c>
      <c r="L18" s="42">
        <v>943345086</v>
      </c>
      <c r="M18" s="42">
        <v>1926672656</v>
      </c>
      <c r="N18" s="42">
        <v>177947869</v>
      </c>
      <c r="O18" s="42">
        <v>1067800564</v>
      </c>
      <c r="P18" s="42">
        <v>520703954</v>
      </c>
      <c r="Q18" s="42">
        <v>4180393352</v>
      </c>
      <c r="R18" s="42">
        <v>694949209</v>
      </c>
      <c r="S18" s="42">
        <v>740506182</v>
      </c>
      <c r="T18" s="42">
        <v>877623135</v>
      </c>
      <c r="U18" s="42">
        <v>801119680</v>
      </c>
      <c r="V18" s="42">
        <v>315601768</v>
      </c>
      <c r="W18" s="42">
        <v>3849078921</v>
      </c>
      <c r="X18" s="42">
        <v>888646973</v>
      </c>
      <c r="Y18" s="42">
        <v>534168624</v>
      </c>
      <c r="Z18" s="42">
        <v>6018134527</v>
      </c>
      <c r="AA18" s="42">
        <v>2116333323</v>
      </c>
      <c r="AB18" s="42">
        <v>681807582</v>
      </c>
      <c r="AC18" s="42">
        <v>821842791</v>
      </c>
      <c r="AD18" s="42">
        <v>1221599153</v>
      </c>
      <c r="AE18" s="42">
        <v>832918012</v>
      </c>
      <c r="AF18" s="42">
        <v>330223427</v>
      </c>
      <c r="AG18" s="42">
        <v>3603937902</v>
      </c>
      <c r="AH18" s="42">
        <v>938087972</v>
      </c>
      <c r="AI18" s="42">
        <v>79008837</v>
      </c>
      <c r="AJ18" s="42">
        <v>3122263057</v>
      </c>
      <c r="AK18" s="42">
        <v>483814214</v>
      </c>
      <c r="AL18" s="42">
        <v>1939723668</v>
      </c>
      <c r="AM18" s="42">
        <v>2073273096</v>
      </c>
      <c r="AN18" s="42">
        <v>2724083439</v>
      </c>
      <c r="AO18" s="42">
        <v>549338411</v>
      </c>
      <c r="AP18" s="42">
        <v>1354651042</v>
      </c>
      <c r="AQ18" s="42">
        <v>1841169244</v>
      </c>
      <c r="AR18" s="42">
        <v>1818734585</v>
      </c>
      <c r="AS18" s="42">
        <v>329901206</v>
      </c>
      <c r="AT18" s="42">
        <v>385257960</v>
      </c>
      <c r="AU18" s="42">
        <v>255977551</v>
      </c>
      <c r="AV18" s="42">
        <v>3717430337</v>
      </c>
      <c r="AW18" s="42">
        <v>1230234953</v>
      </c>
      <c r="AX18" s="42">
        <v>1641729824</v>
      </c>
      <c r="AY18" s="42">
        <v>207424755</v>
      </c>
      <c r="AZ18" s="42">
        <v>172023336</v>
      </c>
      <c r="BA18" s="42">
        <v>566909924</v>
      </c>
      <c r="BB18" s="42">
        <v>706573502</v>
      </c>
      <c r="BC18" s="42">
        <v>1161199196</v>
      </c>
      <c r="BD18" s="42">
        <v>771816349</v>
      </c>
      <c r="BE18" s="42">
        <v>503074141</v>
      </c>
      <c r="BF18" s="42">
        <v>1527470097</v>
      </c>
      <c r="BG18" s="42">
        <v>429063780</v>
      </c>
      <c r="BH18" s="42">
        <v>3681520621</v>
      </c>
      <c r="BI18" s="42">
        <v>434044939</v>
      </c>
      <c r="BJ18" s="42">
        <v>508590853</v>
      </c>
      <c r="BK18" s="42">
        <v>3894478790</v>
      </c>
      <c r="BL18" s="42">
        <v>1701702589</v>
      </c>
      <c r="BM18" s="42">
        <v>2701905746</v>
      </c>
      <c r="BN18" s="42">
        <v>2129672305</v>
      </c>
      <c r="BO18" s="42">
        <v>848278883</v>
      </c>
      <c r="BP18" s="42">
        <v>6264374645</v>
      </c>
      <c r="BQ18" s="42">
        <v>382671497</v>
      </c>
      <c r="BR18" s="42">
        <v>2354724878</v>
      </c>
      <c r="BS18" s="42">
        <v>688687057</v>
      </c>
      <c r="BT18" s="42">
        <v>1909240647</v>
      </c>
      <c r="BU18" s="42">
        <v>1034842100</v>
      </c>
      <c r="BV18" s="42">
        <v>1104217656</v>
      </c>
      <c r="BW18" s="42">
        <v>1742947224</v>
      </c>
      <c r="BX18" s="42">
        <v>988654306</v>
      </c>
      <c r="BY18" s="42">
        <v>1613796407</v>
      </c>
      <c r="BZ18" s="42">
        <v>1706441036</v>
      </c>
      <c r="CA18" s="42">
        <v>2508898129</v>
      </c>
      <c r="CB18" s="42">
        <v>2056925634</v>
      </c>
      <c r="CC18" s="42">
        <v>2178268158</v>
      </c>
      <c r="CD18" s="42">
        <v>1180290271</v>
      </c>
      <c r="CE18" s="42">
        <v>86170118</v>
      </c>
      <c r="CF18" s="42">
        <v>1041348979</v>
      </c>
      <c r="CG18" s="42">
        <v>763303887</v>
      </c>
      <c r="CH18" s="42">
        <v>13784098905</v>
      </c>
      <c r="CI18" s="42">
        <v>1240246350</v>
      </c>
      <c r="CJ18" s="59">
        <f t="shared" si="0"/>
        <v>144512848763</v>
      </c>
    </row>
    <row r="19" spans="1:88" ht="78.75" customHeight="1">
      <c r="A19" s="42" t="s">
        <v>124</v>
      </c>
      <c r="B19" s="42">
        <v>2520603936</v>
      </c>
      <c r="C19" s="42">
        <v>160374281</v>
      </c>
      <c r="D19" s="42">
        <v>57778666</v>
      </c>
      <c r="E19" s="42">
        <v>644231040</v>
      </c>
      <c r="F19" s="42">
        <v>46035606</v>
      </c>
      <c r="G19" s="42">
        <v>0</v>
      </c>
      <c r="H19" s="42">
        <v>222954459</v>
      </c>
      <c r="I19" s="42">
        <v>49116686</v>
      </c>
      <c r="J19" s="42">
        <v>819939584</v>
      </c>
      <c r="K19" s="42">
        <v>149015966</v>
      </c>
      <c r="L19" s="42">
        <v>53990457</v>
      </c>
      <c r="M19" s="42">
        <v>245105356</v>
      </c>
      <c r="N19" s="42">
        <v>31855204</v>
      </c>
      <c r="O19" s="42">
        <v>194045911</v>
      </c>
      <c r="P19" s="42">
        <v>34123163</v>
      </c>
      <c r="Q19" s="42">
        <v>469666000</v>
      </c>
      <c r="R19" s="42">
        <v>144074360</v>
      </c>
      <c r="S19" s="42">
        <v>108404539</v>
      </c>
      <c r="T19" s="42">
        <v>89094924</v>
      </c>
      <c r="U19" s="42">
        <v>168912224</v>
      </c>
      <c r="V19" s="42">
        <v>19678260</v>
      </c>
      <c r="W19" s="42">
        <v>198383700</v>
      </c>
      <c r="X19" s="42">
        <v>71193694</v>
      </c>
      <c r="Y19" s="42">
        <v>27329304</v>
      </c>
      <c r="Z19" s="42">
        <v>486755511</v>
      </c>
      <c r="AA19" s="42">
        <v>197074941</v>
      </c>
      <c r="AB19" s="42">
        <v>74137938</v>
      </c>
      <c r="AC19" s="42">
        <v>58767890</v>
      </c>
      <c r="AD19" s="42">
        <v>153113355</v>
      </c>
      <c r="AE19" s="42">
        <v>63778883</v>
      </c>
      <c r="AF19" s="42">
        <v>36849053</v>
      </c>
      <c r="AG19" s="42">
        <v>239063865</v>
      </c>
      <c r="AH19" s="42">
        <v>151550924</v>
      </c>
      <c r="AI19" s="42">
        <v>6096183</v>
      </c>
      <c r="AJ19" s="42">
        <v>420084742</v>
      </c>
      <c r="AK19" s="42">
        <v>61730124</v>
      </c>
      <c r="AL19" s="42">
        <v>199223249</v>
      </c>
      <c r="AM19" s="42">
        <v>207771891</v>
      </c>
      <c r="AN19" s="42">
        <v>502397668</v>
      </c>
      <c r="AO19" s="42">
        <v>110067867</v>
      </c>
      <c r="AP19" s="42">
        <v>127211877</v>
      </c>
      <c r="AQ19" s="42">
        <v>149959174</v>
      </c>
      <c r="AR19" s="42">
        <v>170767459</v>
      </c>
      <c r="AS19" s="42">
        <v>16470315</v>
      </c>
      <c r="AT19" s="42">
        <v>91604495</v>
      </c>
      <c r="AU19" s="42">
        <v>51741960</v>
      </c>
      <c r="AV19" s="42">
        <v>361356128</v>
      </c>
      <c r="AW19" s="42">
        <v>117677283</v>
      </c>
      <c r="AX19" s="42">
        <v>143767914</v>
      </c>
      <c r="AY19" s="42">
        <v>45535070</v>
      </c>
      <c r="AZ19" s="42">
        <v>9648862</v>
      </c>
      <c r="BA19" s="42">
        <v>51489826</v>
      </c>
      <c r="BB19" s="42">
        <v>85494257</v>
      </c>
      <c r="BC19" s="42">
        <v>103097733</v>
      </c>
      <c r="BD19" s="42">
        <v>357811219</v>
      </c>
      <c r="BE19" s="42">
        <v>21766050</v>
      </c>
      <c r="BF19" s="42">
        <v>136306657</v>
      </c>
      <c r="BG19" s="42">
        <v>25721615</v>
      </c>
      <c r="BH19" s="42">
        <v>257529050</v>
      </c>
      <c r="BI19" s="42">
        <v>44206605</v>
      </c>
      <c r="BJ19" s="42">
        <v>60336288</v>
      </c>
      <c r="BK19" s="42">
        <v>349912220</v>
      </c>
      <c r="BL19" s="42">
        <v>34531673</v>
      </c>
      <c r="BM19" s="42">
        <v>200076570</v>
      </c>
      <c r="BN19" s="42">
        <v>397334427</v>
      </c>
      <c r="BO19" s="42">
        <v>69258933</v>
      </c>
      <c r="BP19" s="42">
        <v>1205253302</v>
      </c>
      <c r="BQ19" s="42">
        <v>59516112</v>
      </c>
      <c r="BR19" s="42">
        <v>271456178</v>
      </c>
      <c r="BS19" s="42">
        <v>51367492</v>
      </c>
      <c r="BT19" s="42">
        <v>77753553</v>
      </c>
      <c r="BU19" s="42">
        <v>67960987</v>
      </c>
      <c r="BV19" s="42">
        <v>155276655</v>
      </c>
      <c r="BW19" s="42">
        <v>171843943</v>
      </c>
      <c r="BX19" s="42">
        <v>81376161</v>
      </c>
      <c r="BY19" s="42">
        <v>75462950</v>
      </c>
      <c r="BZ19" s="42">
        <v>353012053</v>
      </c>
      <c r="CA19" s="42">
        <v>129165785</v>
      </c>
      <c r="CB19" s="42">
        <v>194646255</v>
      </c>
      <c r="CC19" s="42">
        <v>98777906</v>
      </c>
      <c r="CD19" s="42">
        <v>156745112</v>
      </c>
      <c r="CE19" s="42">
        <v>22922404</v>
      </c>
      <c r="CF19" s="42">
        <v>106380510</v>
      </c>
      <c r="CG19" s="42">
        <v>37557371</v>
      </c>
      <c r="CH19" s="42">
        <v>944859263</v>
      </c>
      <c r="CI19" s="42">
        <v>10936112</v>
      </c>
      <c r="CJ19" s="59">
        <f t="shared" si="0"/>
        <v>17247255168</v>
      </c>
    </row>
    <row r="20" spans="1:88" ht="36.75" customHeight="1">
      <c r="A20" s="42" t="s">
        <v>126</v>
      </c>
      <c r="B20" s="42">
        <v>1703740554</v>
      </c>
      <c r="C20" s="42">
        <v>84991394</v>
      </c>
      <c r="D20" s="42">
        <v>28417745</v>
      </c>
      <c r="E20" s="42">
        <v>445559516</v>
      </c>
      <c r="F20" s="42">
        <v>25891616</v>
      </c>
      <c r="G20" s="42">
        <v>0</v>
      </c>
      <c r="H20" s="42">
        <v>146123980</v>
      </c>
      <c r="I20" s="42">
        <v>30101423</v>
      </c>
      <c r="J20" s="42">
        <v>618639252</v>
      </c>
      <c r="K20" s="42">
        <v>89502502</v>
      </c>
      <c r="L20" s="42">
        <v>25286932</v>
      </c>
      <c r="M20" s="42">
        <v>184311092</v>
      </c>
      <c r="N20" s="42">
        <v>27117258</v>
      </c>
      <c r="O20" s="42">
        <v>162069593</v>
      </c>
      <c r="P20" s="42">
        <v>14991977</v>
      </c>
      <c r="Q20" s="42">
        <v>283555827</v>
      </c>
      <c r="R20" s="42">
        <v>97859413</v>
      </c>
      <c r="S20" s="42">
        <v>63445435</v>
      </c>
      <c r="T20" s="42">
        <v>62964143</v>
      </c>
      <c r="U20" s="42">
        <v>122287420</v>
      </c>
      <c r="V20" s="42">
        <v>12835644</v>
      </c>
      <c r="W20" s="42">
        <v>112183072</v>
      </c>
      <c r="X20" s="42">
        <v>36780672</v>
      </c>
      <c r="Y20" s="42">
        <v>14433133</v>
      </c>
      <c r="Z20" s="42">
        <v>309082411</v>
      </c>
      <c r="AA20" s="42">
        <v>86596882</v>
      </c>
      <c r="AB20" s="42">
        <v>35693528</v>
      </c>
      <c r="AC20" s="42">
        <v>40172889</v>
      </c>
      <c r="AD20" s="42">
        <v>91827416</v>
      </c>
      <c r="AE20" s="42">
        <v>23273885</v>
      </c>
      <c r="AF20" s="42">
        <v>22237831</v>
      </c>
      <c r="AG20" s="42">
        <v>150827699</v>
      </c>
      <c r="AH20" s="42">
        <v>95414417</v>
      </c>
      <c r="AI20" s="42">
        <v>5165938</v>
      </c>
      <c r="AJ20" s="42">
        <v>313968567</v>
      </c>
      <c r="AK20" s="42">
        <v>32096828</v>
      </c>
      <c r="AL20" s="42">
        <v>117834967</v>
      </c>
      <c r="AM20" s="42">
        <v>156524885</v>
      </c>
      <c r="AN20" s="42">
        <v>441132086</v>
      </c>
      <c r="AO20" s="42">
        <v>26730711</v>
      </c>
      <c r="AP20" s="42">
        <v>89407676</v>
      </c>
      <c r="AQ20" s="42">
        <v>97213379</v>
      </c>
      <c r="AR20" s="42">
        <v>92054055</v>
      </c>
      <c r="AS20" s="42">
        <v>7233881</v>
      </c>
      <c r="AT20" s="42">
        <v>62948318</v>
      </c>
      <c r="AU20" s="42">
        <v>36138783</v>
      </c>
      <c r="AV20" s="42">
        <v>216762797</v>
      </c>
      <c r="AW20" s="42">
        <v>71663140</v>
      </c>
      <c r="AX20" s="42">
        <v>78623763</v>
      </c>
      <c r="AY20" s="42">
        <v>39546495</v>
      </c>
      <c r="AZ20" s="42">
        <v>5545009</v>
      </c>
      <c r="BA20" s="42">
        <v>31669301</v>
      </c>
      <c r="BB20" s="42">
        <v>51676370</v>
      </c>
      <c r="BC20" s="42">
        <v>54188342</v>
      </c>
      <c r="BD20" s="42">
        <v>154488543</v>
      </c>
      <c r="BE20" s="42">
        <v>13070681</v>
      </c>
      <c r="BF20" s="42">
        <v>52861558</v>
      </c>
      <c r="BG20" s="42">
        <v>16853864</v>
      </c>
      <c r="BH20" s="42">
        <v>83266846</v>
      </c>
      <c r="BI20" s="42">
        <v>14713416</v>
      </c>
      <c r="BJ20" s="42">
        <v>26867559</v>
      </c>
      <c r="BK20" s="42">
        <v>214372450</v>
      </c>
      <c r="BL20" s="42">
        <v>23506435</v>
      </c>
      <c r="BM20" s="42">
        <v>142776030</v>
      </c>
      <c r="BN20" s="42">
        <v>150025702</v>
      </c>
      <c r="BO20" s="42">
        <v>25147246</v>
      </c>
      <c r="BP20" s="42">
        <v>988185679</v>
      </c>
      <c r="BQ20" s="42">
        <v>35312080</v>
      </c>
      <c r="BR20" s="42">
        <v>189345535</v>
      </c>
      <c r="BS20" s="42">
        <v>33905465</v>
      </c>
      <c r="BT20" s="42">
        <v>37384006</v>
      </c>
      <c r="BU20" s="42">
        <v>28253457</v>
      </c>
      <c r="BV20" s="42">
        <v>112638047</v>
      </c>
      <c r="BW20" s="42">
        <v>97468368</v>
      </c>
      <c r="BX20" s="42">
        <v>50643874</v>
      </c>
      <c r="BY20" s="42">
        <v>31531559</v>
      </c>
      <c r="BZ20" s="42">
        <v>265722035</v>
      </c>
      <c r="CA20" s="42">
        <v>69110700</v>
      </c>
      <c r="CB20" s="42">
        <v>94953944</v>
      </c>
      <c r="CC20" s="42">
        <v>23120046</v>
      </c>
      <c r="CD20" s="42">
        <v>97141295</v>
      </c>
      <c r="CE20" s="42">
        <v>21507537</v>
      </c>
      <c r="CF20" s="42">
        <v>59409005</v>
      </c>
      <c r="CG20" s="42">
        <v>26171202</v>
      </c>
      <c r="CH20" s="42">
        <v>567557762</v>
      </c>
      <c r="CI20" s="42">
        <v>6363748</v>
      </c>
      <c r="CJ20" s="59">
        <f t="shared" si="0"/>
        <v>11030017516</v>
      </c>
    </row>
    <row r="21" spans="1:88" ht="37.5" customHeight="1">
      <c r="A21" s="42" t="s">
        <v>128</v>
      </c>
      <c r="B21" s="42">
        <v>52177938</v>
      </c>
      <c r="C21" s="42">
        <v>4035602</v>
      </c>
      <c r="D21" s="42">
        <v>3055652</v>
      </c>
      <c r="E21" s="42">
        <v>4183336</v>
      </c>
      <c r="F21" s="42">
        <v>726599</v>
      </c>
      <c r="G21" s="42">
        <v>0</v>
      </c>
      <c r="H21" s="42">
        <v>17274736</v>
      </c>
      <c r="I21" s="42">
        <v>941532</v>
      </c>
      <c r="J21" s="42">
        <v>856933</v>
      </c>
      <c r="K21" s="42">
        <v>8728955</v>
      </c>
      <c r="L21" s="42">
        <v>449056</v>
      </c>
      <c r="M21" s="42">
        <v>1296229</v>
      </c>
      <c r="N21" s="42">
        <v>0</v>
      </c>
      <c r="O21" s="42">
        <v>998304</v>
      </c>
      <c r="P21" s="42">
        <v>348353</v>
      </c>
      <c r="Q21" s="42">
        <v>2436422</v>
      </c>
      <c r="R21" s="42">
        <v>2493811</v>
      </c>
      <c r="S21" s="42">
        <v>11497812</v>
      </c>
      <c r="T21" s="42">
        <v>582676</v>
      </c>
      <c r="U21" s="42">
        <v>784015</v>
      </c>
      <c r="V21" s="42">
        <v>452680</v>
      </c>
      <c r="W21" s="42">
        <v>1748426</v>
      </c>
      <c r="X21" s="42">
        <v>3075929</v>
      </c>
      <c r="Y21" s="42">
        <v>686487</v>
      </c>
      <c r="Z21" s="42">
        <v>9057921</v>
      </c>
      <c r="AA21" s="42">
        <v>4429696</v>
      </c>
      <c r="AB21" s="42">
        <v>1009629</v>
      </c>
      <c r="AC21" s="42">
        <v>1248634</v>
      </c>
      <c r="AD21" s="42">
        <v>4211286</v>
      </c>
      <c r="AE21" s="42">
        <v>2854484</v>
      </c>
      <c r="AF21" s="42">
        <v>234878</v>
      </c>
      <c r="AG21" s="42">
        <v>8722187</v>
      </c>
      <c r="AH21" s="42">
        <v>1627301</v>
      </c>
      <c r="AI21" s="42">
        <v>0</v>
      </c>
      <c r="AJ21" s="42">
        <v>27149221</v>
      </c>
      <c r="AK21" s="42">
        <v>1196924</v>
      </c>
      <c r="AL21" s="42">
        <v>7521648</v>
      </c>
      <c r="AM21" s="42">
        <v>2895077</v>
      </c>
      <c r="AN21" s="42">
        <v>11829269</v>
      </c>
      <c r="AO21" s="42">
        <v>981844</v>
      </c>
      <c r="AP21" s="42">
        <v>1867451</v>
      </c>
      <c r="AQ21" s="42">
        <v>2203851</v>
      </c>
      <c r="AR21" s="42">
        <v>3701221</v>
      </c>
      <c r="AS21" s="42">
        <v>1291782</v>
      </c>
      <c r="AT21" s="42">
        <v>642079</v>
      </c>
      <c r="AU21" s="42">
        <v>815214</v>
      </c>
      <c r="AV21" s="42">
        <v>16997403</v>
      </c>
      <c r="AW21" s="42">
        <v>4551599</v>
      </c>
      <c r="AX21" s="42">
        <v>6299112</v>
      </c>
      <c r="AY21" s="42">
        <v>622100</v>
      </c>
      <c r="AZ21" s="42">
        <v>623445</v>
      </c>
      <c r="BA21" s="42">
        <v>390000</v>
      </c>
      <c r="BB21" s="42">
        <v>2757773</v>
      </c>
      <c r="BC21" s="42">
        <v>5131310</v>
      </c>
      <c r="BD21" s="42">
        <v>840252</v>
      </c>
      <c r="BE21" s="42">
        <v>165101</v>
      </c>
      <c r="BF21" s="42">
        <v>1826578</v>
      </c>
      <c r="BG21" s="42">
        <v>194555</v>
      </c>
      <c r="BH21" s="42">
        <v>16702552</v>
      </c>
      <c r="BI21" s="42">
        <v>1175148</v>
      </c>
      <c r="BJ21" s="42">
        <v>6406715</v>
      </c>
      <c r="BK21" s="42">
        <v>18357338</v>
      </c>
      <c r="BL21" s="42">
        <v>377333</v>
      </c>
      <c r="BM21" s="42">
        <v>2601037</v>
      </c>
      <c r="BN21" s="42">
        <v>149499</v>
      </c>
      <c r="BO21" s="42">
        <v>885627</v>
      </c>
      <c r="BP21" s="42">
        <v>14563675</v>
      </c>
      <c r="BQ21" s="42">
        <v>322305</v>
      </c>
      <c r="BR21" s="42">
        <v>2504582</v>
      </c>
      <c r="BS21" s="42">
        <v>506520</v>
      </c>
      <c r="BT21" s="42">
        <v>1329989</v>
      </c>
      <c r="BU21" s="42">
        <v>938908</v>
      </c>
      <c r="BV21" s="42">
        <v>4729874</v>
      </c>
      <c r="BW21" s="42">
        <v>7784374</v>
      </c>
      <c r="BX21" s="42">
        <v>489777</v>
      </c>
      <c r="BY21" s="42">
        <v>13949418</v>
      </c>
      <c r="BZ21" s="42">
        <v>1246120</v>
      </c>
      <c r="CA21" s="42">
        <v>3560423</v>
      </c>
      <c r="CB21" s="42">
        <v>3574579</v>
      </c>
      <c r="CC21" s="42">
        <v>914000</v>
      </c>
      <c r="CD21" s="42">
        <v>5492129</v>
      </c>
      <c r="CE21" s="42">
        <v>0</v>
      </c>
      <c r="CF21" s="42">
        <v>9062155</v>
      </c>
      <c r="CG21" s="42">
        <v>1337711</v>
      </c>
      <c r="CH21" s="42">
        <v>28364846</v>
      </c>
      <c r="CI21" s="42">
        <v>22584</v>
      </c>
      <c r="CJ21" s="59">
        <f t="shared" si="0"/>
        <v>402071526</v>
      </c>
    </row>
    <row r="22" spans="1:88" ht="27" customHeight="1">
      <c r="A22" s="42" t="s">
        <v>130</v>
      </c>
      <c r="B22" s="42">
        <v>764685444</v>
      </c>
      <c r="C22" s="42">
        <v>71347285</v>
      </c>
      <c r="D22" s="42">
        <v>26305269</v>
      </c>
      <c r="E22" s="42">
        <v>194488188</v>
      </c>
      <c r="F22" s="42">
        <v>19417391</v>
      </c>
      <c r="G22" s="42">
        <v>0</v>
      </c>
      <c r="H22" s="42">
        <v>59555743</v>
      </c>
      <c r="I22" s="42">
        <v>18073731</v>
      </c>
      <c r="J22" s="42">
        <v>200443399</v>
      </c>
      <c r="K22" s="42">
        <v>50784509</v>
      </c>
      <c r="L22" s="42">
        <v>28254469</v>
      </c>
      <c r="M22" s="42">
        <v>59498035</v>
      </c>
      <c r="N22" s="42">
        <v>4737946</v>
      </c>
      <c r="O22" s="42">
        <v>30978014</v>
      </c>
      <c r="P22" s="42">
        <v>18782833</v>
      </c>
      <c r="Q22" s="42">
        <v>183673751</v>
      </c>
      <c r="R22" s="42">
        <v>43721136</v>
      </c>
      <c r="S22" s="42">
        <v>33461292</v>
      </c>
      <c r="T22" s="42">
        <v>25548105</v>
      </c>
      <c r="U22" s="42">
        <v>45840789</v>
      </c>
      <c r="V22" s="42">
        <v>6389936</v>
      </c>
      <c r="W22" s="42">
        <v>84452202</v>
      </c>
      <c r="X22" s="42">
        <v>31337093</v>
      </c>
      <c r="Y22" s="42">
        <v>12209684</v>
      </c>
      <c r="Z22" s="42">
        <v>168615179</v>
      </c>
      <c r="AA22" s="42">
        <v>106048363</v>
      </c>
      <c r="AB22" s="42">
        <v>37434781</v>
      </c>
      <c r="AC22" s="42">
        <v>17346367</v>
      </c>
      <c r="AD22" s="42">
        <v>57074653</v>
      </c>
      <c r="AE22" s="42">
        <v>37650514</v>
      </c>
      <c r="AF22" s="42">
        <v>14376344</v>
      </c>
      <c r="AG22" s="42">
        <v>79513979</v>
      </c>
      <c r="AH22" s="42">
        <v>54509206</v>
      </c>
      <c r="AI22" s="42">
        <v>930245</v>
      </c>
      <c r="AJ22" s="42">
        <v>78966954</v>
      </c>
      <c r="AK22" s="42">
        <v>28436372</v>
      </c>
      <c r="AL22" s="42">
        <v>73866634</v>
      </c>
      <c r="AM22" s="42">
        <v>48351929</v>
      </c>
      <c r="AN22" s="42">
        <v>49436313</v>
      </c>
      <c r="AO22" s="42">
        <v>82355312</v>
      </c>
      <c r="AP22" s="42">
        <v>35936750</v>
      </c>
      <c r="AQ22" s="42">
        <v>50541944</v>
      </c>
      <c r="AR22" s="42">
        <v>75012183</v>
      </c>
      <c r="AS22" s="42">
        <v>7944652</v>
      </c>
      <c r="AT22" s="42">
        <v>28014098</v>
      </c>
      <c r="AU22" s="42">
        <v>14787963</v>
      </c>
      <c r="AV22" s="42">
        <v>127595928</v>
      </c>
      <c r="AW22" s="42">
        <v>41462544</v>
      </c>
      <c r="AX22" s="42">
        <v>58845039</v>
      </c>
      <c r="AY22" s="42">
        <v>5366475</v>
      </c>
      <c r="AZ22" s="42">
        <v>3480408</v>
      </c>
      <c r="BA22" s="42">
        <v>19430525</v>
      </c>
      <c r="BB22" s="42">
        <v>31060114</v>
      </c>
      <c r="BC22" s="42">
        <v>43778081</v>
      </c>
      <c r="BD22" s="42">
        <v>202482424</v>
      </c>
      <c r="BE22" s="42">
        <v>8530268</v>
      </c>
      <c r="BF22" s="42">
        <v>81618521</v>
      </c>
      <c r="BG22" s="42">
        <v>8673196</v>
      </c>
      <c r="BH22" s="42">
        <v>157559652</v>
      </c>
      <c r="BI22" s="42">
        <v>28318041</v>
      </c>
      <c r="BJ22" s="42">
        <v>27062014</v>
      </c>
      <c r="BK22" s="42">
        <v>117182432</v>
      </c>
      <c r="BL22" s="42">
        <v>10647905</v>
      </c>
      <c r="BM22" s="42">
        <v>54699503</v>
      </c>
      <c r="BN22" s="42">
        <v>247159226</v>
      </c>
      <c r="BO22" s="42">
        <v>43226060</v>
      </c>
      <c r="BP22" s="42">
        <v>202503948</v>
      </c>
      <c r="BQ22" s="42">
        <v>23881727</v>
      </c>
      <c r="BR22" s="42">
        <v>79606061</v>
      </c>
      <c r="BS22" s="42">
        <v>16955507</v>
      </c>
      <c r="BT22" s="42">
        <v>39039558</v>
      </c>
      <c r="BU22" s="42">
        <v>38768622</v>
      </c>
      <c r="BV22" s="42">
        <v>37908734</v>
      </c>
      <c r="BW22" s="42">
        <v>66591201</v>
      </c>
      <c r="BX22" s="42">
        <v>30242510</v>
      </c>
      <c r="BY22" s="42">
        <v>29981973</v>
      </c>
      <c r="BZ22" s="42">
        <v>86043898</v>
      </c>
      <c r="CA22" s="42">
        <v>56494662</v>
      </c>
      <c r="CB22" s="42">
        <v>96117732</v>
      </c>
      <c r="CC22" s="42">
        <v>74743860</v>
      </c>
      <c r="CD22" s="42">
        <v>54111688</v>
      </c>
      <c r="CE22" s="42">
        <v>1414867</v>
      </c>
      <c r="CF22" s="42">
        <v>37909350</v>
      </c>
      <c r="CG22" s="42">
        <v>10048458</v>
      </c>
      <c r="CH22" s="42">
        <v>348936655</v>
      </c>
      <c r="CI22" s="42">
        <v>4549780</v>
      </c>
      <c r="CJ22" s="59">
        <f t="shared" si="0"/>
        <v>5815166126</v>
      </c>
    </row>
    <row r="23" spans="1:88" ht="45.75" customHeight="1">
      <c r="A23" s="42" t="s">
        <v>132</v>
      </c>
      <c r="B23" s="42">
        <v>886771</v>
      </c>
      <c r="C23" s="42">
        <v>58306</v>
      </c>
      <c r="D23" s="42">
        <v>0</v>
      </c>
      <c r="E23" s="42">
        <v>0</v>
      </c>
      <c r="F23" s="42">
        <v>462</v>
      </c>
      <c r="G23" s="42">
        <v>0</v>
      </c>
      <c r="H23" s="42">
        <v>329430</v>
      </c>
      <c r="I23" s="42">
        <v>0</v>
      </c>
      <c r="J23" s="42">
        <v>0</v>
      </c>
      <c r="K23" s="42">
        <v>30127</v>
      </c>
      <c r="L23" s="42">
        <v>0</v>
      </c>
      <c r="M23" s="42">
        <v>0</v>
      </c>
      <c r="N23" s="42">
        <v>356392</v>
      </c>
      <c r="O23" s="42">
        <v>0</v>
      </c>
      <c r="P23" s="42">
        <v>1930</v>
      </c>
      <c r="Q23" s="42">
        <v>0</v>
      </c>
      <c r="R23" s="42">
        <v>235200</v>
      </c>
      <c r="S23" s="42">
        <v>0</v>
      </c>
      <c r="T23" s="42">
        <v>21330</v>
      </c>
      <c r="U23" s="42">
        <v>0</v>
      </c>
      <c r="V23" s="42">
        <v>379680</v>
      </c>
      <c r="W23" s="42">
        <v>158030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36109</v>
      </c>
      <c r="AD23" s="42">
        <v>0</v>
      </c>
      <c r="AE23" s="42">
        <v>65520</v>
      </c>
      <c r="AF23" s="42">
        <v>0</v>
      </c>
      <c r="AG23" s="42">
        <v>1717039</v>
      </c>
      <c r="AH23" s="42">
        <v>276104</v>
      </c>
      <c r="AI23" s="42">
        <v>0</v>
      </c>
      <c r="AJ23" s="42">
        <v>574720</v>
      </c>
      <c r="AK23" s="42">
        <v>0</v>
      </c>
      <c r="AL23" s="42">
        <v>4672318</v>
      </c>
      <c r="AM23" s="42">
        <v>0</v>
      </c>
      <c r="AN23" s="42">
        <v>34730</v>
      </c>
      <c r="AO23" s="42">
        <v>0</v>
      </c>
      <c r="AP23" s="42">
        <v>0</v>
      </c>
      <c r="AQ23" s="42">
        <v>10732</v>
      </c>
      <c r="AR23" s="42">
        <v>0</v>
      </c>
      <c r="AS23" s="42">
        <v>0</v>
      </c>
      <c r="AT23" s="42">
        <v>0</v>
      </c>
      <c r="AU23" s="42">
        <v>1612700</v>
      </c>
      <c r="AV23" s="42">
        <v>1612045</v>
      </c>
      <c r="AW23" s="42">
        <v>250779</v>
      </c>
      <c r="AX23" s="42">
        <v>4561623</v>
      </c>
      <c r="AY23" s="42">
        <v>0</v>
      </c>
      <c r="AZ23" s="42">
        <v>47578</v>
      </c>
      <c r="BA23" s="42">
        <v>0</v>
      </c>
      <c r="BB23" s="42">
        <v>0</v>
      </c>
      <c r="BC23" s="42">
        <v>153500</v>
      </c>
      <c r="BD23" s="42">
        <v>1837500</v>
      </c>
      <c r="BE23" s="42">
        <v>0</v>
      </c>
      <c r="BF23" s="42">
        <v>1736990</v>
      </c>
      <c r="BG23" s="42">
        <v>700400</v>
      </c>
      <c r="BH23" s="42">
        <v>1035370</v>
      </c>
      <c r="BI23" s="42">
        <v>221696</v>
      </c>
      <c r="BJ23" s="42">
        <v>0</v>
      </c>
      <c r="BK23" s="42">
        <v>4269948</v>
      </c>
      <c r="BL23" s="42">
        <v>20990</v>
      </c>
      <c r="BM23" s="42">
        <v>265162</v>
      </c>
      <c r="BN23" s="42">
        <v>0</v>
      </c>
      <c r="BO23" s="42">
        <v>0</v>
      </c>
      <c r="BP23" s="42">
        <v>274091</v>
      </c>
      <c r="BQ23" s="42">
        <v>0</v>
      </c>
      <c r="BR23" s="42">
        <v>0</v>
      </c>
      <c r="BS23" s="42">
        <v>0</v>
      </c>
      <c r="BT23" s="42">
        <v>0</v>
      </c>
      <c r="BU23" s="42">
        <v>1316712</v>
      </c>
      <c r="BV23" s="42">
        <v>0</v>
      </c>
      <c r="BW23" s="42">
        <v>0</v>
      </c>
      <c r="BX23" s="42">
        <v>14</v>
      </c>
      <c r="BY23" s="42">
        <v>0</v>
      </c>
      <c r="BZ23" s="42">
        <v>1107913</v>
      </c>
      <c r="CA23" s="42">
        <v>26400</v>
      </c>
      <c r="CB23" s="42">
        <v>513202</v>
      </c>
      <c r="CC23" s="42">
        <v>0</v>
      </c>
      <c r="CD23" s="42">
        <v>0</v>
      </c>
      <c r="CE23" s="42">
        <v>0</v>
      </c>
      <c r="CF23" s="42">
        <v>0</v>
      </c>
      <c r="CG23" s="42">
        <v>15915</v>
      </c>
      <c r="CH23" s="42">
        <v>545095</v>
      </c>
      <c r="CI23" s="42">
        <v>0</v>
      </c>
      <c r="CJ23" s="59">
        <f t="shared" si="0"/>
        <v>31970553</v>
      </c>
    </row>
    <row r="24" spans="1:88" ht="60">
      <c r="A24" s="42" t="s">
        <v>134</v>
      </c>
      <c r="B24" s="42">
        <v>6871146306</v>
      </c>
      <c r="C24" s="42">
        <v>2029460062</v>
      </c>
      <c r="D24" s="42">
        <v>526607298</v>
      </c>
      <c r="E24" s="42">
        <v>1296035613</v>
      </c>
      <c r="F24" s="42">
        <v>486566574</v>
      </c>
      <c r="G24" s="42">
        <v>7573489</v>
      </c>
      <c r="H24" s="42">
        <v>1379827759</v>
      </c>
      <c r="I24" s="42">
        <v>573074310</v>
      </c>
      <c r="J24" s="42">
        <v>875373438</v>
      </c>
      <c r="K24" s="42">
        <v>1589896818</v>
      </c>
      <c r="L24" s="42">
        <v>889354629</v>
      </c>
      <c r="M24" s="42">
        <v>1681567300</v>
      </c>
      <c r="N24" s="42">
        <v>145736273</v>
      </c>
      <c r="O24" s="42">
        <v>873754653</v>
      </c>
      <c r="P24" s="42">
        <v>486578861</v>
      </c>
      <c r="Q24" s="42">
        <v>3710727352</v>
      </c>
      <c r="R24" s="42">
        <v>550639649</v>
      </c>
      <c r="S24" s="42">
        <v>632101643</v>
      </c>
      <c r="T24" s="42">
        <v>788506881</v>
      </c>
      <c r="U24" s="42">
        <v>632207456</v>
      </c>
      <c r="V24" s="42">
        <v>295543828</v>
      </c>
      <c r="W24" s="42">
        <v>3650537191</v>
      </c>
      <c r="X24" s="42">
        <v>817453279</v>
      </c>
      <c r="Y24" s="42">
        <v>506839320</v>
      </c>
      <c r="Z24" s="42">
        <v>5531379016</v>
      </c>
      <c r="AA24" s="42">
        <v>1919258382</v>
      </c>
      <c r="AB24" s="42">
        <v>607669644</v>
      </c>
      <c r="AC24" s="42">
        <v>763038792</v>
      </c>
      <c r="AD24" s="42">
        <v>1068485798</v>
      </c>
      <c r="AE24" s="42">
        <v>769073609</v>
      </c>
      <c r="AF24" s="42">
        <v>293374374</v>
      </c>
      <c r="AG24" s="42">
        <v>3363156998</v>
      </c>
      <c r="AH24" s="42">
        <v>786260944</v>
      </c>
      <c r="AI24" s="42">
        <v>72912654</v>
      </c>
      <c r="AJ24" s="42">
        <v>2701603595</v>
      </c>
      <c r="AK24" s="42">
        <v>422084090</v>
      </c>
      <c r="AL24" s="42">
        <v>1735828101</v>
      </c>
      <c r="AM24" s="42">
        <v>1865501205</v>
      </c>
      <c r="AN24" s="42">
        <v>2221651041</v>
      </c>
      <c r="AO24" s="42">
        <v>439270544</v>
      </c>
      <c r="AP24" s="42">
        <v>1227439165</v>
      </c>
      <c r="AQ24" s="42">
        <v>1691199338</v>
      </c>
      <c r="AR24" s="42">
        <v>1647967126</v>
      </c>
      <c r="AS24" s="42">
        <v>313430891</v>
      </c>
      <c r="AT24" s="42">
        <v>293653465</v>
      </c>
      <c r="AU24" s="42">
        <v>202622891</v>
      </c>
      <c r="AV24" s="42">
        <v>3354462164</v>
      </c>
      <c r="AW24" s="42">
        <v>1112306891</v>
      </c>
      <c r="AX24" s="42">
        <v>1493400287</v>
      </c>
      <c r="AY24" s="42">
        <v>161889685</v>
      </c>
      <c r="AZ24" s="42">
        <v>162326896</v>
      </c>
      <c r="BA24" s="42">
        <v>515420098</v>
      </c>
      <c r="BB24" s="42">
        <v>621079245</v>
      </c>
      <c r="BC24" s="42">
        <v>1057947963</v>
      </c>
      <c r="BD24" s="42">
        <v>412167630</v>
      </c>
      <c r="BE24" s="42">
        <v>481308091</v>
      </c>
      <c r="BF24" s="42">
        <v>1389426450</v>
      </c>
      <c r="BG24" s="42">
        <v>402641765</v>
      </c>
      <c r="BH24" s="42">
        <v>3422956201</v>
      </c>
      <c r="BI24" s="42">
        <v>389616638</v>
      </c>
      <c r="BJ24" s="42">
        <v>448254565</v>
      </c>
      <c r="BK24" s="42">
        <v>3540296622</v>
      </c>
      <c r="BL24" s="42">
        <v>1667149926</v>
      </c>
      <c r="BM24" s="42">
        <v>2501564014</v>
      </c>
      <c r="BN24" s="42">
        <v>1732337878</v>
      </c>
      <c r="BO24" s="42">
        <v>779019950</v>
      </c>
      <c r="BP24" s="42">
        <v>5058847252</v>
      </c>
      <c r="BQ24" s="42">
        <v>323155385</v>
      </c>
      <c r="BR24" s="42">
        <v>2083268700</v>
      </c>
      <c r="BS24" s="42">
        <v>637319565</v>
      </c>
      <c r="BT24" s="42">
        <v>1831487094</v>
      </c>
      <c r="BU24" s="42">
        <v>965564401</v>
      </c>
      <c r="BV24" s="42">
        <v>948941001</v>
      </c>
      <c r="BW24" s="42">
        <v>1571103281</v>
      </c>
      <c r="BX24" s="42">
        <v>907278131</v>
      </c>
      <c r="BY24" s="42">
        <v>1538333457</v>
      </c>
      <c r="BZ24" s="42">
        <v>1352321070</v>
      </c>
      <c r="CA24" s="42">
        <v>2379705944</v>
      </c>
      <c r="CB24" s="42">
        <v>1861766177</v>
      </c>
      <c r="CC24" s="42">
        <v>2079490252</v>
      </c>
      <c r="CD24" s="42">
        <v>1023545159</v>
      </c>
      <c r="CE24" s="42">
        <v>63247714</v>
      </c>
      <c r="CF24" s="42">
        <v>934968469</v>
      </c>
      <c r="CG24" s="42">
        <v>725730601</v>
      </c>
      <c r="CH24" s="42">
        <v>12838694547</v>
      </c>
      <c r="CI24" s="42">
        <v>1229310238</v>
      </c>
      <c r="CJ24" s="59">
        <f t="shared" si="0"/>
        <v>127233623042</v>
      </c>
    </row>
    <row r="25" spans="1:88" ht="45.75" customHeight="1">
      <c r="A25" s="42" t="s">
        <v>161</v>
      </c>
      <c r="B25" s="42">
        <v>3774797918</v>
      </c>
      <c r="C25" s="42">
        <v>586462698</v>
      </c>
      <c r="D25" s="42">
        <v>261128589</v>
      </c>
      <c r="E25" s="42">
        <v>802043755</v>
      </c>
      <c r="F25" s="42">
        <v>178766344</v>
      </c>
      <c r="G25" s="42">
        <v>1773410</v>
      </c>
      <c r="H25" s="42">
        <v>750262377</v>
      </c>
      <c r="I25" s="42">
        <v>160423395</v>
      </c>
      <c r="J25" s="42">
        <v>384438521</v>
      </c>
      <c r="K25" s="42">
        <v>696099184</v>
      </c>
      <c r="L25" s="42">
        <v>556832586</v>
      </c>
      <c r="M25" s="42">
        <v>655963123</v>
      </c>
      <c r="N25" s="42">
        <v>98904782</v>
      </c>
      <c r="O25" s="42">
        <v>432284546</v>
      </c>
      <c r="P25" s="42">
        <v>288975698</v>
      </c>
      <c r="Q25" s="42">
        <v>2353796374</v>
      </c>
      <c r="R25" s="42">
        <v>416790722</v>
      </c>
      <c r="S25" s="42">
        <v>351263316</v>
      </c>
      <c r="T25" s="42">
        <v>420556089</v>
      </c>
      <c r="U25" s="42">
        <v>232015172</v>
      </c>
      <c r="V25" s="42">
        <v>183792377</v>
      </c>
      <c r="W25" s="42">
        <v>3111450510</v>
      </c>
      <c r="X25" s="42">
        <v>390914741</v>
      </c>
      <c r="Y25" s="42">
        <v>334408877</v>
      </c>
      <c r="Z25" s="42">
        <v>2768164752</v>
      </c>
      <c r="AA25" s="42">
        <v>753966823</v>
      </c>
      <c r="AB25" s="42">
        <v>106700598</v>
      </c>
      <c r="AC25" s="42">
        <v>198704681</v>
      </c>
      <c r="AD25" s="42">
        <v>556298916</v>
      </c>
      <c r="AE25" s="42">
        <v>505782602</v>
      </c>
      <c r="AF25" s="42">
        <v>234743801</v>
      </c>
      <c r="AG25" s="42">
        <v>1799352695</v>
      </c>
      <c r="AH25" s="42">
        <v>382476343</v>
      </c>
      <c r="AI25" s="42">
        <v>24936729</v>
      </c>
      <c r="AJ25" s="42">
        <v>1827199659</v>
      </c>
      <c r="AK25" s="42">
        <v>241790668</v>
      </c>
      <c r="AL25" s="42">
        <v>545453114</v>
      </c>
      <c r="AM25" s="42">
        <v>1261378652</v>
      </c>
      <c r="AN25" s="42">
        <v>927620587</v>
      </c>
      <c r="AO25" s="42">
        <v>253346758</v>
      </c>
      <c r="AP25" s="42">
        <v>851326418</v>
      </c>
      <c r="AQ25" s="42">
        <v>1168034405</v>
      </c>
      <c r="AR25" s="42">
        <v>963706530</v>
      </c>
      <c r="AS25" s="42">
        <v>172693741</v>
      </c>
      <c r="AT25" s="42">
        <v>191666072</v>
      </c>
      <c r="AU25" s="42">
        <v>57249836</v>
      </c>
      <c r="AV25" s="42">
        <v>2082228680</v>
      </c>
      <c r="AW25" s="42">
        <v>625711005</v>
      </c>
      <c r="AX25" s="42">
        <v>819734071</v>
      </c>
      <c r="AY25" s="42">
        <v>96753724</v>
      </c>
      <c r="AZ25" s="42">
        <v>107282740</v>
      </c>
      <c r="BA25" s="42">
        <v>206844334</v>
      </c>
      <c r="BB25" s="42">
        <v>400160354</v>
      </c>
      <c r="BC25" s="42">
        <v>514475743</v>
      </c>
      <c r="BD25" s="42">
        <v>203497435</v>
      </c>
      <c r="BE25" s="42">
        <v>237665854</v>
      </c>
      <c r="BF25" s="42">
        <v>717048224</v>
      </c>
      <c r="BG25" s="42">
        <v>226915581</v>
      </c>
      <c r="BH25" s="42">
        <v>2626849811</v>
      </c>
      <c r="BI25" s="42">
        <v>234756404</v>
      </c>
      <c r="BJ25" s="42">
        <v>174279426</v>
      </c>
      <c r="BK25" s="42">
        <v>2372653726</v>
      </c>
      <c r="BL25" s="42">
        <v>1313429947</v>
      </c>
      <c r="BM25" s="42">
        <v>740715558</v>
      </c>
      <c r="BN25" s="42">
        <v>1060417109</v>
      </c>
      <c r="BO25" s="42">
        <v>449814991</v>
      </c>
      <c r="BP25" s="42">
        <v>3065589881</v>
      </c>
      <c r="BQ25" s="42">
        <v>180703130</v>
      </c>
      <c r="BR25" s="42">
        <v>1115403070</v>
      </c>
      <c r="BS25" s="42">
        <v>412353751</v>
      </c>
      <c r="BT25" s="42">
        <v>1440470854</v>
      </c>
      <c r="BU25" s="42">
        <v>478900501</v>
      </c>
      <c r="BV25" s="42">
        <v>441141659</v>
      </c>
      <c r="BW25" s="42">
        <v>582173475</v>
      </c>
      <c r="BX25" s="42">
        <v>574401938</v>
      </c>
      <c r="BY25" s="42">
        <v>643418408</v>
      </c>
      <c r="BZ25" s="42">
        <v>886137072</v>
      </c>
      <c r="CA25" s="42">
        <v>1133986691</v>
      </c>
      <c r="CB25" s="42">
        <v>832643653</v>
      </c>
      <c r="CC25" s="42">
        <v>1879573570</v>
      </c>
      <c r="CD25" s="42">
        <v>206614007</v>
      </c>
      <c r="CE25" s="42">
        <v>49421465</v>
      </c>
      <c r="CF25" s="42">
        <v>506767368</v>
      </c>
      <c r="CG25" s="42">
        <v>282208916</v>
      </c>
      <c r="CH25" s="42">
        <v>3775435427</v>
      </c>
      <c r="CI25" s="42">
        <v>1159297039</v>
      </c>
      <c r="CJ25" s="59">
        <f t="shared" si="0"/>
        <v>68074616076</v>
      </c>
    </row>
    <row r="26" spans="1:88" ht="29.25" customHeight="1">
      <c r="A26" s="42" t="s">
        <v>128</v>
      </c>
      <c r="B26" s="42">
        <v>158326467</v>
      </c>
      <c r="C26" s="42">
        <v>28836996</v>
      </c>
      <c r="D26" s="42">
        <v>12600309</v>
      </c>
      <c r="E26" s="42">
        <v>53288257</v>
      </c>
      <c r="F26" s="42">
        <v>10752849</v>
      </c>
      <c r="G26" s="42">
        <v>0</v>
      </c>
      <c r="H26" s="42">
        <v>13834094</v>
      </c>
      <c r="I26" s="42">
        <v>8455780</v>
      </c>
      <c r="J26" s="42">
        <v>29220537</v>
      </c>
      <c r="K26" s="42">
        <v>39883550</v>
      </c>
      <c r="L26" s="42">
        <v>17593212</v>
      </c>
      <c r="M26" s="42">
        <v>96475625</v>
      </c>
      <c r="N26" s="42">
        <v>2859199</v>
      </c>
      <c r="O26" s="42">
        <v>66787066</v>
      </c>
      <c r="P26" s="42">
        <v>9793177</v>
      </c>
      <c r="Q26" s="42">
        <v>115501432</v>
      </c>
      <c r="R26" s="42">
        <v>6979176</v>
      </c>
      <c r="S26" s="42">
        <v>37046685</v>
      </c>
      <c r="T26" s="42">
        <v>56782020</v>
      </c>
      <c r="U26" s="42">
        <v>17107830</v>
      </c>
      <c r="V26" s="42">
        <v>13159287</v>
      </c>
      <c r="W26" s="42">
        <v>15497128</v>
      </c>
      <c r="X26" s="42">
        <v>33671401</v>
      </c>
      <c r="Y26" s="42">
        <v>11803269</v>
      </c>
      <c r="Z26" s="42">
        <v>181948433</v>
      </c>
      <c r="AA26" s="42">
        <v>60783066</v>
      </c>
      <c r="AB26" s="42">
        <v>23864975</v>
      </c>
      <c r="AC26" s="42">
        <v>17260780</v>
      </c>
      <c r="AD26" s="42">
        <v>49313607</v>
      </c>
      <c r="AE26" s="42">
        <v>4112911</v>
      </c>
      <c r="AF26" s="42">
        <v>211529</v>
      </c>
      <c r="AG26" s="42">
        <v>101399254</v>
      </c>
      <c r="AH26" s="42">
        <v>13673497</v>
      </c>
      <c r="AI26" s="42">
        <v>5100429</v>
      </c>
      <c r="AJ26" s="42">
        <v>144808680</v>
      </c>
      <c r="AK26" s="42">
        <v>27114920</v>
      </c>
      <c r="AL26" s="42">
        <v>43297898</v>
      </c>
      <c r="AM26" s="42">
        <v>135084828</v>
      </c>
      <c r="AN26" s="42">
        <v>46641579</v>
      </c>
      <c r="AO26" s="42">
        <v>14503873</v>
      </c>
      <c r="AP26" s="42">
        <v>11275051</v>
      </c>
      <c r="AQ26" s="42">
        <v>53727107</v>
      </c>
      <c r="AR26" s="42">
        <v>43733312</v>
      </c>
      <c r="AS26" s="42">
        <v>12079671</v>
      </c>
      <c r="AT26" s="42">
        <v>22837357</v>
      </c>
      <c r="AU26" s="42">
        <v>10012507</v>
      </c>
      <c r="AV26" s="42">
        <v>72689747</v>
      </c>
      <c r="AW26" s="42">
        <v>65164949</v>
      </c>
      <c r="AX26" s="42">
        <v>20319757</v>
      </c>
      <c r="AY26" s="42">
        <v>9579500</v>
      </c>
      <c r="AZ26" s="42">
        <v>1738018</v>
      </c>
      <c r="BA26" s="42">
        <v>13045662</v>
      </c>
      <c r="BB26" s="42">
        <v>19315529</v>
      </c>
      <c r="BC26" s="42">
        <v>64804417</v>
      </c>
      <c r="BD26" s="42">
        <v>11478206</v>
      </c>
      <c r="BE26" s="42">
        <v>1333995</v>
      </c>
      <c r="BF26" s="42">
        <v>21750792</v>
      </c>
      <c r="BG26" s="42">
        <v>3544824</v>
      </c>
      <c r="BH26" s="42">
        <v>83254963</v>
      </c>
      <c r="BI26" s="42">
        <v>4685730</v>
      </c>
      <c r="BJ26" s="42">
        <v>39365994</v>
      </c>
      <c r="BK26" s="42">
        <v>21257064</v>
      </c>
      <c r="BL26" s="42">
        <v>18038579</v>
      </c>
      <c r="BM26" s="42">
        <v>47909541</v>
      </c>
      <c r="BN26" s="42">
        <v>37400221</v>
      </c>
      <c r="BO26" s="42">
        <v>14833593</v>
      </c>
      <c r="BP26" s="42">
        <v>124966508</v>
      </c>
      <c r="BQ26" s="42">
        <v>13740147</v>
      </c>
      <c r="BR26" s="42">
        <v>86697422</v>
      </c>
      <c r="BS26" s="42">
        <v>14126869</v>
      </c>
      <c r="BT26" s="42">
        <v>46362834</v>
      </c>
      <c r="BU26" s="42">
        <v>78145738</v>
      </c>
      <c r="BV26" s="42">
        <v>21598791</v>
      </c>
      <c r="BW26" s="42">
        <v>30800181</v>
      </c>
      <c r="BX26" s="42">
        <v>18711825</v>
      </c>
      <c r="BY26" s="42">
        <v>38151900</v>
      </c>
      <c r="BZ26" s="42">
        <v>34891182</v>
      </c>
      <c r="CA26" s="42">
        <v>66964454</v>
      </c>
      <c r="CB26" s="42">
        <v>181840746</v>
      </c>
      <c r="CC26" s="42">
        <v>5859500</v>
      </c>
      <c r="CD26" s="42">
        <v>33770760</v>
      </c>
      <c r="CE26" s="42">
        <v>515582</v>
      </c>
      <c r="CF26" s="42">
        <v>5721932</v>
      </c>
      <c r="CG26" s="42">
        <v>16814476</v>
      </c>
      <c r="CH26" s="42">
        <v>259786546</v>
      </c>
      <c r="CI26" s="42">
        <v>4005934</v>
      </c>
      <c r="CJ26" s="59">
        <f t="shared" si="0"/>
        <v>3534025018</v>
      </c>
    </row>
    <row r="27" spans="1:88">
      <c r="A27" s="42" t="s">
        <v>139</v>
      </c>
      <c r="B27" s="42">
        <v>112639416</v>
      </c>
      <c r="C27" s="42">
        <v>1779558</v>
      </c>
      <c r="D27" s="42">
        <v>4297351</v>
      </c>
      <c r="E27" s="42">
        <v>751362</v>
      </c>
      <c r="F27" s="42">
        <v>851506</v>
      </c>
      <c r="G27" s="42">
        <v>0</v>
      </c>
      <c r="H27" s="42">
        <v>0</v>
      </c>
      <c r="I27" s="42">
        <v>1319952</v>
      </c>
      <c r="J27" s="42">
        <v>3506142</v>
      </c>
      <c r="K27" s="42">
        <v>561284</v>
      </c>
      <c r="L27" s="42">
        <v>549910</v>
      </c>
      <c r="M27" s="42">
        <v>12570802</v>
      </c>
      <c r="N27" s="42">
        <v>64872</v>
      </c>
      <c r="O27" s="42">
        <v>3900299</v>
      </c>
      <c r="P27" s="42">
        <v>2943899</v>
      </c>
      <c r="Q27" s="42">
        <v>9208005</v>
      </c>
      <c r="R27" s="42">
        <v>770379</v>
      </c>
      <c r="S27" s="42">
        <v>1084178</v>
      </c>
      <c r="T27" s="42">
        <v>3649664</v>
      </c>
      <c r="U27" s="42">
        <v>4469083</v>
      </c>
      <c r="V27" s="42">
        <v>1357298</v>
      </c>
      <c r="W27" s="42">
        <v>14620321</v>
      </c>
      <c r="X27" s="42">
        <v>840363</v>
      </c>
      <c r="Y27" s="42">
        <v>857392</v>
      </c>
      <c r="Z27" s="42">
        <v>7792126</v>
      </c>
      <c r="AA27" s="42">
        <v>9952034</v>
      </c>
      <c r="AB27" s="42">
        <v>1292502</v>
      </c>
      <c r="AC27" s="42">
        <v>2315394</v>
      </c>
      <c r="AD27" s="42">
        <v>3425274</v>
      </c>
      <c r="AE27" s="42">
        <v>1193549</v>
      </c>
      <c r="AF27" s="42">
        <v>533415</v>
      </c>
      <c r="AG27" s="42">
        <v>5001932</v>
      </c>
      <c r="AH27" s="42">
        <v>1541417</v>
      </c>
      <c r="AI27" s="42">
        <v>69614</v>
      </c>
      <c r="AJ27" s="42">
        <v>2431735</v>
      </c>
      <c r="AK27" s="42">
        <v>540531</v>
      </c>
      <c r="AL27" s="42">
        <v>2628338</v>
      </c>
      <c r="AM27" s="42">
        <v>15191725</v>
      </c>
      <c r="AN27" s="42">
        <v>2402789</v>
      </c>
      <c r="AO27" s="42">
        <v>770509</v>
      </c>
      <c r="AP27" s="42">
        <v>8280</v>
      </c>
      <c r="AQ27" s="42">
        <v>12461494</v>
      </c>
      <c r="AR27" s="42">
        <v>7908043</v>
      </c>
      <c r="AS27" s="42">
        <v>1854216</v>
      </c>
      <c r="AT27" s="42">
        <v>430122</v>
      </c>
      <c r="AU27" s="42">
        <v>246426</v>
      </c>
      <c r="AV27" s="42">
        <v>16656166</v>
      </c>
      <c r="AW27" s="42">
        <v>8615964</v>
      </c>
      <c r="AX27" s="42">
        <v>329558</v>
      </c>
      <c r="AY27" s="42">
        <v>0</v>
      </c>
      <c r="AZ27" s="42">
        <v>271009</v>
      </c>
      <c r="BA27" s="42">
        <v>434479</v>
      </c>
      <c r="BB27" s="42">
        <v>281811</v>
      </c>
      <c r="BC27" s="42">
        <v>1740159</v>
      </c>
      <c r="BD27" s="42">
        <v>365890</v>
      </c>
      <c r="BE27" s="42">
        <v>1122950</v>
      </c>
      <c r="BF27" s="42">
        <v>9172298</v>
      </c>
      <c r="BG27" s="42">
        <v>2314538</v>
      </c>
      <c r="BH27" s="42">
        <v>13665238</v>
      </c>
      <c r="BI27" s="42">
        <v>3460422</v>
      </c>
      <c r="BJ27" s="42">
        <v>952518</v>
      </c>
      <c r="BK27" s="42">
        <v>583283</v>
      </c>
      <c r="BL27" s="42">
        <v>1832385</v>
      </c>
      <c r="BM27" s="42">
        <v>1659685</v>
      </c>
      <c r="BN27" s="42">
        <v>12542365</v>
      </c>
      <c r="BO27" s="42">
        <v>3658282</v>
      </c>
      <c r="BP27" s="42">
        <v>18315718</v>
      </c>
      <c r="BQ27" s="42">
        <v>624546</v>
      </c>
      <c r="BR27" s="42">
        <v>6211905</v>
      </c>
      <c r="BS27" s="42">
        <v>210189</v>
      </c>
      <c r="BT27" s="42">
        <v>1225626</v>
      </c>
      <c r="BU27" s="42">
        <v>1105190</v>
      </c>
      <c r="BV27" s="42">
        <v>88768</v>
      </c>
      <c r="BW27" s="42">
        <v>983608</v>
      </c>
      <c r="BX27" s="42">
        <v>5812527</v>
      </c>
      <c r="BY27" s="42">
        <v>1045806</v>
      </c>
      <c r="BZ27" s="42">
        <v>5883560</v>
      </c>
      <c r="CA27" s="42">
        <v>6176526</v>
      </c>
      <c r="CB27" s="42">
        <v>4743982</v>
      </c>
      <c r="CC27" s="42">
        <v>463089</v>
      </c>
      <c r="CD27" s="42">
        <v>1114143</v>
      </c>
      <c r="CE27" s="42">
        <v>418814</v>
      </c>
      <c r="CF27" s="42">
        <v>1674252</v>
      </c>
      <c r="CG27" s="42">
        <v>329525</v>
      </c>
      <c r="CH27" s="42">
        <v>19520676</v>
      </c>
      <c r="CI27" s="42">
        <v>111924</v>
      </c>
      <c r="CJ27" s="59">
        <f t="shared" si="0"/>
        <v>418303875</v>
      </c>
    </row>
    <row r="28" spans="1:88" ht="37.5" customHeight="1">
      <c r="A28" s="42" t="s">
        <v>141</v>
      </c>
      <c r="B28" s="42">
        <v>1783244357</v>
      </c>
      <c r="C28" s="42">
        <v>508068764</v>
      </c>
      <c r="D28" s="42">
        <v>92505054</v>
      </c>
      <c r="E28" s="42">
        <v>194101318</v>
      </c>
      <c r="F28" s="42">
        <v>75635440</v>
      </c>
      <c r="G28" s="42">
        <v>3068500</v>
      </c>
      <c r="H28" s="42">
        <v>215611556</v>
      </c>
      <c r="I28" s="42">
        <v>164925346</v>
      </c>
      <c r="J28" s="42">
        <v>236002939</v>
      </c>
      <c r="K28" s="42">
        <v>442405887</v>
      </c>
      <c r="L28" s="42">
        <v>149021437</v>
      </c>
      <c r="M28" s="42">
        <v>429980353</v>
      </c>
      <c r="N28" s="42">
        <v>19233906</v>
      </c>
      <c r="O28" s="42">
        <v>103574735</v>
      </c>
      <c r="P28" s="42">
        <v>47344965</v>
      </c>
      <c r="Q28" s="42">
        <v>621461570</v>
      </c>
      <c r="R28" s="42">
        <v>46947850</v>
      </c>
      <c r="S28" s="42">
        <v>82083987</v>
      </c>
      <c r="T28" s="42">
        <v>122112944</v>
      </c>
      <c r="U28" s="42">
        <v>210135157</v>
      </c>
      <c r="V28" s="42">
        <v>19060500</v>
      </c>
      <c r="W28" s="42">
        <v>193216918</v>
      </c>
      <c r="X28" s="42">
        <v>189478335</v>
      </c>
      <c r="Y28" s="42">
        <v>98680266</v>
      </c>
      <c r="Z28" s="42">
        <v>1832873807</v>
      </c>
      <c r="AA28" s="42">
        <v>655185621</v>
      </c>
      <c r="AB28" s="42">
        <v>127608664</v>
      </c>
      <c r="AC28" s="42">
        <v>370433328</v>
      </c>
      <c r="AD28" s="42">
        <v>199794061</v>
      </c>
      <c r="AE28" s="42">
        <v>108763130</v>
      </c>
      <c r="AF28" s="42">
        <v>13311660</v>
      </c>
      <c r="AG28" s="42">
        <v>503969135</v>
      </c>
      <c r="AH28" s="42">
        <v>80750012</v>
      </c>
      <c r="AI28" s="42">
        <v>26900148</v>
      </c>
      <c r="AJ28" s="42">
        <v>312110841</v>
      </c>
      <c r="AK28" s="42">
        <v>41169653</v>
      </c>
      <c r="AL28" s="42">
        <v>304048599</v>
      </c>
      <c r="AM28" s="42">
        <v>188272796</v>
      </c>
      <c r="AN28" s="42">
        <v>813495749</v>
      </c>
      <c r="AO28" s="42">
        <v>90835689</v>
      </c>
      <c r="AP28" s="42">
        <v>156208855</v>
      </c>
      <c r="AQ28" s="42">
        <v>177583137</v>
      </c>
      <c r="AR28" s="42">
        <v>244718839</v>
      </c>
      <c r="AS28" s="42">
        <v>46153337</v>
      </c>
      <c r="AT28" s="42">
        <v>36519674</v>
      </c>
      <c r="AU28" s="42">
        <v>24074184</v>
      </c>
      <c r="AV28" s="42">
        <v>602899282</v>
      </c>
      <c r="AW28" s="42">
        <v>180587303</v>
      </c>
      <c r="AX28" s="42">
        <v>332172461</v>
      </c>
      <c r="AY28" s="42">
        <v>23540312</v>
      </c>
      <c r="AZ28" s="42">
        <v>19655475</v>
      </c>
      <c r="BA28" s="42">
        <v>82391623</v>
      </c>
      <c r="BB28" s="42">
        <v>67087553</v>
      </c>
      <c r="BC28" s="42">
        <v>221322252</v>
      </c>
      <c r="BD28" s="42">
        <v>98334278</v>
      </c>
      <c r="BE28" s="42">
        <v>87090300</v>
      </c>
      <c r="BF28" s="42">
        <v>299681391</v>
      </c>
      <c r="BG28" s="42">
        <v>72289472</v>
      </c>
      <c r="BH28" s="42">
        <v>399505615</v>
      </c>
      <c r="BI28" s="42">
        <v>31567280</v>
      </c>
      <c r="BJ28" s="42">
        <v>127953116</v>
      </c>
      <c r="BK28" s="42">
        <v>682008571</v>
      </c>
      <c r="BL28" s="42">
        <v>192833121</v>
      </c>
      <c r="BM28" s="42">
        <v>1073770368</v>
      </c>
      <c r="BN28" s="42">
        <v>249238186</v>
      </c>
      <c r="BO28" s="42">
        <v>113045990</v>
      </c>
      <c r="BP28" s="42">
        <v>747236789</v>
      </c>
      <c r="BQ28" s="42">
        <v>54266323</v>
      </c>
      <c r="BR28" s="42">
        <v>537969108</v>
      </c>
      <c r="BS28" s="42">
        <v>70990835</v>
      </c>
      <c r="BT28" s="42">
        <v>148027227</v>
      </c>
      <c r="BU28" s="42">
        <v>214855990</v>
      </c>
      <c r="BV28" s="42">
        <v>158841934</v>
      </c>
      <c r="BW28" s="42">
        <v>572567849</v>
      </c>
      <c r="BX28" s="42">
        <v>157971752</v>
      </c>
      <c r="BY28" s="42">
        <v>507607989</v>
      </c>
      <c r="BZ28" s="42">
        <v>96572433</v>
      </c>
      <c r="CA28" s="42">
        <v>630903959</v>
      </c>
      <c r="CB28" s="42">
        <v>464823453</v>
      </c>
      <c r="CC28" s="42">
        <v>9519245</v>
      </c>
      <c r="CD28" s="42">
        <v>254678317</v>
      </c>
      <c r="CE28" s="42">
        <v>3118170</v>
      </c>
      <c r="CF28" s="42">
        <v>214993640</v>
      </c>
      <c r="CG28" s="42">
        <v>138430206</v>
      </c>
      <c r="CH28" s="42">
        <v>4416467089</v>
      </c>
      <c r="CI28" s="42">
        <v>38174547</v>
      </c>
      <c r="CJ28" s="59">
        <f t="shared" si="0"/>
        <v>26797673807</v>
      </c>
    </row>
    <row r="29" spans="1:88" ht="33.75" customHeight="1">
      <c r="A29" s="42" t="s">
        <v>143</v>
      </c>
      <c r="B29" s="42">
        <v>33676696</v>
      </c>
      <c r="C29" s="42">
        <v>120267018</v>
      </c>
      <c r="D29" s="42">
        <v>46227167</v>
      </c>
      <c r="E29" s="42">
        <v>32110823</v>
      </c>
      <c r="F29" s="42">
        <v>30649408</v>
      </c>
      <c r="G29" s="42">
        <v>248147</v>
      </c>
      <c r="H29" s="42">
        <v>69460197</v>
      </c>
      <c r="I29" s="42">
        <v>41008253</v>
      </c>
      <c r="J29" s="42">
        <v>57015130</v>
      </c>
      <c r="K29" s="42">
        <v>89374506</v>
      </c>
      <c r="L29" s="42">
        <v>51273533</v>
      </c>
      <c r="M29" s="42">
        <v>119113018</v>
      </c>
      <c r="N29" s="42">
        <v>7025913</v>
      </c>
      <c r="O29" s="42">
        <v>65305169</v>
      </c>
      <c r="P29" s="42">
        <v>44283560</v>
      </c>
      <c r="Q29" s="42">
        <v>84940424</v>
      </c>
      <c r="R29" s="42">
        <v>13593001</v>
      </c>
      <c r="S29" s="42">
        <v>22832723</v>
      </c>
      <c r="T29" s="42">
        <v>37886928</v>
      </c>
      <c r="U29" s="42">
        <v>10663241</v>
      </c>
      <c r="V29" s="42">
        <v>22849118</v>
      </c>
      <c r="W29" s="42">
        <v>84719492</v>
      </c>
      <c r="X29" s="42">
        <v>47652202</v>
      </c>
      <c r="Y29" s="42">
        <v>19361467</v>
      </c>
      <c r="Z29" s="42">
        <v>190170701</v>
      </c>
      <c r="AA29" s="42">
        <v>144974256</v>
      </c>
      <c r="AB29" s="42">
        <v>42214284</v>
      </c>
      <c r="AC29" s="42">
        <v>36816194</v>
      </c>
      <c r="AD29" s="42">
        <v>69981605</v>
      </c>
      <c r="AE29" s="42">
        <v>59580650</v>
      </c>
      <c r="AF29" s="42">
        <v>4290117</v>
      </c>
      <c r="AG29" s="42">
        <v>128341716</v>
      </c>
      <c r="AH29" s="42">
        <v>16071010</v>
      </c>
      <c r="AI29" s="42">
        <v>4681174</v>
      </c>
      <c r="AJ29" s="42">
        <v>98789203</v>
      </c>
      <c r="AK29" s="42">
        <v>26973057</v>
      </c>
      <c r="AL29" s="42">
        <v>77120794</v>
      </c>
      <c r="AM29" s="42">
        <v>46231986</v>
      </c>
      <c r="AN29" s="42">
        <v>103232897</v>
      </c>
      <c r="AO29" s="42">
        <v>19743544</v>
      </c>
      <c r="AP29" s="42">
        <v>36282161</v>
      </c>
      <c r="AQ29" s="42">
        <v>93895062</v>
      </c>
      <c r="AR29" s="42">
        <v>96386026</v>
      </c>
      <c r="AS29" s="42">
        <v>21155336</v>
      </c>
      <c r="AT29" s="42">
        <v>17587723</v>
      </c>
      <c r="AU29" s="42">
        <v>23943623</v>
      </c>
      <c r="AV29" s="42">
        <v>140058921</v>
      </c>
      <c r="AW29" s="42">
        <v>72307182</v>
      </c>
      <c r="AX29" s="42">
        <v>30854667</v>
      </c>
      <c r="AY29" s="42">
        <v>9194851</v>
      </c>
      <c r="AZ29" s="42">
        <v>10241164</v>
      </c>
      <c r="BA29" s="42">
        <v>24583546</v>
      </c>
      <c r="BB29" s="42">
        <v>22964365</v>
      </c>
      <c r="BC29" s="42">
        <v>35362445</v>
      </c>
      <c r="BD29" s="42">
        <v>13659040</v>
      </c>
      <c r="BE29" s="42">
        <v>24623856</v>
      </c>
      <c r="BF29" s="42">
        <v>49814944</v>
      </c>
      <c r="BG29" s="42">
        <v>16897146</v>
      </c>
      <c r="BH29" s="42">
        <v>91654463</v>
      </c>
      <c r="BI29" s="42">
        <v>19244280</v>
      </c>
      <c r="BJ29" s="42">
        <v>34077452</v>
      </c>
      <c r="BK29" s="42">
        <v>125763201</v>
      </c>
      <c r="BL29" s="42">
        <v>42890762</v>
      </c>
      <c r="BM29" s="42">
        <v>97541179</v>
      </c>
      <c r="BN29" s="42">
        <v>73955646</v>
      </c>
      <c r="BO29" s="42">
        <v>23432444</v>
      </c>
      <c r="BP29" s="42">
        <v>147190225</v>
      </c>
      <c r="BQ29" s="42">
        <v>30967047</v>
      </c>
      <c r="BR29" s="42">
        <v>105316427</v>
      </c>
      <c r="BS29" s="42">
        <v>43664378</v>
      </c>
      <c r="BT29" s="42">
        <v>53506721</v>
      </c>
      <c r="BU29" s="42">
        <v>48700377</v>
      </c>
      <c r="BV29" s="42">
        <v>51755682</v>
      </c>
      <c r="BW29" s="42">
        <v>67843072</v>
      </c>
      <c r="BX29" s="42">
        <v>32672818</v>
      </c>
      <c r="BY29" s="42">
        <v>48091842</v>
      </c>
      <c r="BZ29" s="42">
        <v>58559735</v>
      </c>
      <c r="CA29" s="42">
        <v>54477962</v>
      </c>
      <c r="CB29" s="42">
        <v>95987078</v>
      </c>
      <c r="CC29" s="42">
        <v>29114046</v>
      </c>
      <c r="CD29" s="42">
        <v>35190054</v>
      </c>
      <c r="CE29" s="42">
        <v>263235</v>
      </c>
      <c r="CF29" s="42">
        <v>16241068</v>
      </c>
      <c r="CG29" s="42">
        <v>33901218</v>
      </c>
      <c r="CH29" s="42">
        <v>10836276</v>
      </c>
      <c r="CI29" s="42">
        <v>4083687</v>
      </c>
      <c r="CJ29" s="59">
        <f t="shared" si="0"/>
        <v>4437484755</v>
      </c>
    </row>
    <row r="30" spans="1:88" ht="27" customHeight="1">
      <c r="A30" s="42" t="s">
        <v>145</v>
      </c>
      <c r="B30" s="42">
        <v>346825040</v>
      </c>
      <c r="C30" s="42">
        <v>23351150</v>
      </c>
      <c r="D30" s="42">
        <v>6309374</v>
      </c>
      <c r="E30" s="42">
        <v>11929974</v>
      </c>
      <c r="F30" s="42">
        <v>9310372</v>
      </c>
      <c r="G30" s="42">
        <v>825633</v>
      </c>
      <c r="H30" s="42">
        <v>9134621</v>
      </c>
      <c r="I30" s="42">
        <v>18887978</v>
      </c>
      <c r="J30" s="42">
        <v>6004481</v>
      </c>
      <c r="K30" s="42">
        <v>32690005</v>
      </c>
      <c r="L30" s="42">
        <v>6339502</v>
      </c>
      <c r="M30" s="42">
        <v>16998696</v>
      </c>
      <c r="N30" s="42">
        <v>988769</v>
      </c>
      <c r="O30" s="42">
        <v>13356229</v>
      </c>
      <c r="P30" s="42">
        <v>6551187</v>
      </c>
      <c r="Q30" s="42">
        <v>15506171</v>
      </c>
      <c r="R30" s="42">
        <v>7722490</v>
      </c>
      <c r="S30" s="42">
        <v>10276744</v>
      </c>
      <c r="T30" s="42">
        <v>7583049</v>
      </c>
      <c r="U30" s="42">
        <v>30086630</v>
      </c>
      <c r="V30" s="42">
        <v>5885908</v>
      </c>
      <c r="W30" s="42">
        <v>32509067</v>
      </c>
      <c r="X30" s="42">
        <v>10438340</v>
      </c>
      <c r="Y30" s="42">
        <v>2956193</v>
      </c>
      <c r="Z30" s="42">
        <v>79241357</v>
      </c>
      <c r="AA30" s="42">
        <v>32855546</v>
      </c>
      <c r="AB30" s="42">
        <v>21420502</v>
      </c>
      <c r="AC30" s="42">
        <v>10182169</v>
      </c>
      <c r="AD30" s="42">
        <v>10841454</v>
      </c>
      <c r="AE30" s="42">
        <v>5998900</v>
      </c>
      <c r="AF30" s="42">
        <v>2682718</v>
      </c>
      <c r="AG30" s="42">
        <v>55119446</v>
      </c>
      <c r="AH30" s="42">
        <v>7944756</v>
      </c>
      <c r="AI30" s="42">
        <v>1337868</v>
      </c>
      <c r="AJ30" s="42">
        <v>97061241</v>
      </c>
      <c r="AK30" s="42">
        <v>2278927</v>
      </c>
      <c r="AL30" s="42">
        <v>18349428</v>
      </c>
      <c r="AM30" s="42">
        <v>34396517</v>
      </c>
      <c r="AN30" s="42">
        <v>45665138</v>
      </c>
      <c r="AO30" s="42">
        <v>4894882</v>
      </c>
      <c r="AP30" s="42">
        <v>22632695</v>
      </c>
      <c r="AQ30" s="42">
        <v>20353415</v>
      </c>
      <c r="AR30" s="42">
        <v>21715051</v>
      </c>
      <c r="AS30" s="42">
        <v>4977097</v>
      </c>
      <c r="AT30" s="42">
        <v>1973807</v>
      </c>
      <c r="AU30" s="42">
        <v>4608258</v>
      </c>
      <c r="AV30" s="42">
        <v>35127085</v>
      </c>
      <c r="AW30" s="42">
        <v>17870238</v>
      </c>
      <c r="AX30" s="42">
        <v>18700399</v>
      </c>
      <c r="AY30" s="42">
        <v>1672770</v>
      </c>
      <c r="AZ30" s="42">
        <v>1819296</v>
      </c>
      <c r="BA30" s="42">
        <v>7395944</v>
      </c>
      <c r="BB30" s="42">
        <v>11689903</v>
      </c>
      <c r="BC30" s="42">
        <v>21551937</v>
      </c>
      <c r="BD30" s="42">
        <v>4731571</v>
      </c>
      <c r="BE30" s="42">
        <v>3727436</v>
      </c>
      <c r="BF30" s="42">
        <v>41551352</v>
      </c>
      <c r="BG30" s="42">
        <v>4329352</v>
      </c>
      <c r="BH30" s="42">
        <v>30094101</v>
      </c>
      <c r="BI30" s="42">
        <v>16326966</v>
      </c>
      <c r="BJ30" s="42">
        <v>3748070</v>
      </c>
      <c r="BK30" s="42">
        <v>63709985</v>
      </c>
      <c r="BL30" s="42">
        <v>4371892</v>
      </c>
      <c r="BM30" s="42">
        <v>39823612</v>
      </c>
      <c r="BN30" s="42">
        <v>15558307</v>
      </c>
      <c r="BO30" s="42">
        <v>14458785</v>
      </c>
      <c r="BP30" s="42">
        <v>44972580</v>
      </c>
      <c r="BQ30" s="42">
        <v>1659093</v>
      </c>
      <c r="BR30" s="42">
        <v>28318598</v>
      </c>
      <c r="BS30" s="42">
        <v>11624910</v>
      </c>
      <c r="BT30" s="42">
        <v>9441662</v>
      </c>
      <c r="BU30" s="42">
        <v>18825893</v>
      </c>
      <c r="BV30" s="42">
        <v>8739607</v>
      </c>
      <c r="BW30" s="42">
        <v>21314962</v>
      </c>
      <c r="BX30" s="42">
        <v>10151771</v>
      </c>
      <c r="BY30" s="42">
        <v>32582003</v>
      </c>
      <c r="BZ30" s="42">
        <v>15208446</v>
      </c>
      <c r="CA30" s="42">
        <v>56008593</v>
      </c>
      <c r="CB30" s="42">
        <v>19353550</v>
      </c>
      <c r="CC30" s="42">
        <v>15320286</v>
      </c>
      <c r="CD30" s="42">
        <v>30121679</v>
      </c>
      <c r="CE30" s="42">
        <v>360978</v>
      </c>
      <c r="CF30" s="42">
        <v>7880802</v>
      </c>
      <c r="CG30" s="42">
        <v>8618546</v>
      </c>
      <c r="CH30" s="42">
        <v>162275581</v>
      </c>
      <c r="CI30" s="42">
        <v>1424498</v>
      </c>
      <c r="CJ30" s="59">
        <f t="shared" si="0"/>
        <v>2001461814</v>
      </c>
    </row>
    <row r="31" spans="1:88" ht="30" customHeight="1">
      <c r="A31" s="42" t="s">
        <v>147</v>
      </c>
      <c r="B31" s="42">
        <v>661238953</v>
      </c>
      <c r="C31" s="42">
        <v>760666878</v>
      </c>
      <c r="D31" s="42">
        <v>103538845</v>
      </c>
      <c r="E31" s="42">
        <v>201810124</v>
      </c>
      <c r="F31" s="42">
        <v>180600655</v>
      </c>
      <c r="G31" s="42">
        <v>1657799</v>
      </c>
      <c r="H31" s="42">
        <v>316106966</v>
      </c>
      <c r="I31" s="42">
        <v>177689458</v>
      </c>
      <c r="J31" s="42">
        <v>159151020</v>
      </c>
      <c r="K31" s="42">
        <v>288015776</v>
      </c>
      <c r="L31" s="42">
        <v>107744449</v>
      </c>
      <c r="M31" s="42">
        <v>350465683</v>
      </c>
      <c r="N31" s="42">
        <v>16658832</v>
      </c>
      <c r="O31" s="42">
        <v>188546609</v>
      </c>
      <c r="P31" s="42">
        <v>86596238</v>
      </c>
      <c r="Q31" s="42">
        <v>509349610</v>
      </c>
      <c r="R31" s="42">
        <v>57836031</v>
      </c>
      <c r="S31" s="42">
        <v>127514010</v>
      </c>
      <c r="T31" s="42">
        <v>139936187</v>
      </c>
      <c r="U31" s="42">
        <v>127669497</v>
      </c>
      <c r="V31" s="42">
        <v>47646817</v>
      </c>
      <c r="W31" s="42">
        <v>198412352</v>
      </c>
      <c r="X31" s="42">
        <v>144457897</v>
      </c>
      <c r="Y31" s="42">
        <v>38742360</v>
      </c>
      <c r="Z31" s="42">
        <v>468779319</v>
      </c>
      <c r="AA31" s="42">
        <v>261517549</v>
      </c>
      <c r="AB31" s="42">
        <v>284553908</v>
      </c>
      <c r="AC31" s="42">
        <v>126552701</v>
      </c>
      <c r="AD31" s="42">
        <v>178667881</v>
      </c>
      <c r="AE31" s="42">
        <v>81380939</v>
      </c>
      <c r="AF31" s="42">
        <v>37601134</v>
      </c>
      <c r="AG31" s="42">
        <v>769887170</v>
      </c>
      <c r="AH31" s="42">
        <v>283803909</v>
      </c>
      <c r="AI31" s="42">
        <v>9886692</v>
      </c>
      <c r="AJ31" s="42">
        <v>218124140</v>
      </c>
      <c r="AK31" s="42">
        <v>82216334</v>
      </c>
      <c r="AL31" s="42">
        <v>744929930</v>
      </c>
      <c r="AM31" s="42">
        <v>184036542</v>
      </c>
      <c r="AN31" s="42">
        <v>282491877</v>
      </c>
      <c r="AO31" s="42">
        <v>55114137</v>
      </c>
      <c r="AP31" s="42">
        <v>149705705</v>
      </c>
      <c r="AQ31" s="42">
        <v>165103536</v>
      </c>
      <c r="AR31" s="42">
        <v>269582500</v>
      </c>
      <c r="AS31" s="42">
        <v>54517493</v>
      </c>
      <c r="AT31" s="42">
        <v>22638710</v>
      </c>
      <c r="AU31" s="42">
        <v>82488057</v>
      </c>
      <c r="AV31" s="42">
        <v>399157182</v>
      </c>
      <c r="AW31" s="42">
        <v>142050250</v>
      </c>
      <c r="AX31" s="42">
        <v>271289374</v>
      </c>
      <c r="AY31" s="42">
        <v>21148528</v>
      </c>
      <c r="AZ31" s="42">
        <v>21319194</v>
      </c>
      <c r="BA31" s="42">
        <v>179872170</v>
      </c>
      <c r="BB31" s="42">
        <v>99579730</v>
      </c>
      <c r="BC31" s="42">
        <v>198691010</v>
      </c>
      <c r="BD31" s="42">
        <v>80101210</v>
      </c>
      <c r="BE31" s="42">
        <v>124459243</v>
      </c>
      <c r="BF31" s="42">
        <v>244686702</v>
      </c>
      <c r="BG31" s="42">
        <v>76350852</v>
      </c>
      <c r="BH31" s="42">
        <v>174652368</v>
      </c>
      <c r="BI31" s="42">
        <v>77010505</v>
      </c>
      <c r="BJ31" s="42">
        <v>67877989</v>
      </c>
      <c r="BK31" s="42">
        <v>274309192</v>
      </c>
      <c r="BL31" s="42">
        <v>93753240</v>
      </c>
      <c r="BM31" s="42">
        <v>499259249</v>
      </c>
      <c r="BN31" s="42">
        <v>283226044</v>
      </c>
      <c r="BO31" s="42">
        <v>157747453</v>
      </c>
      <c r="BP31" s="42">
        <v>909641184</v>
      </c>
      <c r="BQ31" s="42">
        <v>41195099</v>
      </c>
      <c r="BR31" s="42">
        <v>203130627</v>
      </c>
      <c r="BS31" s="42">
        <v>84327633</v>
      </c>
      <c r="BT31" s="42">
        <v>132418084</v>
      </c>
      <c r="BU31" s="42">
        <v>125030712</v>
      </c>
      <c r="BV31" s="42">
        <v>255692447</v>
      </c>
      <c r="BW31" s="42">
        <v>295420134</v>
      </c>
      <c r="BX31" s="42">
        <v>107286688</v>
      </c>
      <c r="BY31" s="42">
        <v>267435509</v>
      </c>
      <c r="BZ31" s="42">
        <v>254237597</v>
      </c>
      <c r="CA31" s="42">
        <v>431103897</v>
      </c>
      <c r="CB31" s="42">
        <v>262373715</v>
      </c>
      <c r="CC31" s="42">
        <v>139640516</v>
      </c>
      <c r="CD31" s="42">
        <v>462056199</v>
      </c>
      <c r="CE31" s="42">
        <v>9123218</v>
      </c>
      <c r="CF31" s="42">
        <v>181689407</v>
      </c>
      <c r="CG31" s="42">
        <v>245153870</v>
      </c>
      <c r="CH31" s="42">
        <v>4194146441</v>
      </c>
      <c r="CI31" s="42">
        <v>22212609</v>
      </c>
      <c r="CJ31" s="59">
        <f t="shared" si="0"/>
        <v>21915490280</v>
      </c>
    </row>
    <row r="32" spans="1:88" ht="41.25" customHeight="1">
      <c r="A32" s="42" t="s">
        <v>149</v>
      </c>
      <c r="B32" s="42">
        <v>397459</v>
      </c>
      <c r="C32" s="42">
        <v>27000</v>
      </c>
      <c r="D32" s="42">
        <v>609</v>
      </c>
      <c r="E32" s="42">
        <v>0</v>
      </c>
      <c r="F32" s="42">
        <v>0</v>
      </c>
      <c r="G32" s="42">
        <v>0</v>
      </c>
      <c r="H32" s="42">
        <v>5417948</v>
      </c>
      <c r="I32" s="42">
        <v>364148</v>
      </c>
      <c r="J32" s="42">
        <v>34668</v>
      </c>
      <c r="K32" s="42">
        <v>866626</v>
      </c>
      <c r="L32" s="42">
        <v>0</v>
      </c>
      <c r="M32" s="42">
        <v>0</v>
      </c>
      <c r="N32" s="42">
        <v>0</v>
      </c>
      <c r="O32" s="42">
        <v>0</v>
      </c>
      <c r="P32" s="42">
        <v>90137</v>
      </c>
      <c r="Q32" s="42">
        <v>963766</v>
      </c>
      <c r="R32" s="42">
        <v>0</v>
      </c>
      <c r="S32" s="42">
        <v>0</v>
      </c>
      <c r="T32" s="42">
        <v>0</v>
      </c>
      <c r="U32" s="42">
        <v>60846</v>
      </c>
      <c r="V32" s="42">
        <v>1792523</v>
      </c>
      <c r="W32" s="42">
        <v>111403</v>
      </c>
      <c r="X32" s="42">
        <v>0</v>
      </c>
      <c r="Y32" s="42">
        <v>29496</v>
      </c>
      <c r="Z32" s="42">
        <v>2408521</v>
      </c>
      <c r="AA32" s="42">
        <v>23487</v>
      </c>
      <c r="AB32" s="42">
        <v>14211</v>
      </c>
      <c r="AC32" s="42">
        <v>773545</v>
      </c>
      <c r="AD32" s="42">
        <v>163000</v>
      </c>
      <c r="AE32" s="42">
        <v>2260928</v>
      </c>
      <c r="AF32" s="42">
        <v>0</v>
      </c>
      <c r="AG32" s="42">
        <v>85650</v>
      </c>
      <c r="AH32" s="42">
        <v>0</v>
      </c>
      <c r="AI32" s="42">
        <v>0</v>
      </c>
      <c r="AJ32" s="42">
        <v>1078096</v>
      </c>
      <c r="AK32" s="42">
        <v>0</v>
      </c>
      <c r="AL32" s="42">
        <v>0</v>
      </c>
      <c r="AM32" s="42">
        <v>908159</v>
      </c>
      <c r="AN32" s="42">
        <v>100425</v>
      </c>
      <c r="AO32" s="42">
        <v>61152</v>
      </c>
      <c r="AP32" s="42">
        <v>0</v>
      </c>
      <c r="AQ32" s="42">
        <v>41182</v>
      </c>
      <c r="AR32" s="42">
        <v>216825</v>
      </c>
      <c r="AS32" s="42">
        <v>0</v>
      </c>
      <c r="AT32" s="42">
        <v>0</v>
      </c>
      <c r="AU32" s="42">
        <v>0</v>
      </c>
      <c r="AV32" s="42">
        <v>5645101</v>
      </c>
      <c r="AW32" s="42">
        <v>0</v>
      </c>
      <c r="AX32" s="42">
        <v>0</v>
      </c>
      <c r="AY32" s="42">
        <v>0</v>
      </c>
      <c r="AZ32" s="42">
        <v>0</v>
      </c>
      <c r="BA32" s="42">
        <v>852340</v>
      </c>
      <c r="BB32" s="42">
        <v>0</v>
      </c>
      <c r="BC32" s="42">
        <v>0</v>
      </c>
      <c r="BD32" s="42">
        <v>0</v>
      </c>
      <c r="BE32" s="42">
        <v>1284457</v>
      </c>
      <c r="BF32" s="42">
        <v>5720747</v>
      </c>
      <c r="BG32" s="42">
        <v>0</v>
      </c>
      <c r="BH32" s="42">
        <v>3279642</v>
      </c>
      <c r="BI32" s="42">
        <v>2565051</v>
      </c>
      <c r="BJ32" s="42">
        <v>0</v>
      </c>
      <c r="BK32" s="42">
        <v>11600</v>
      </c>
      <c r="BL32" s="42">
        <v>0</v>
      </c>
      <c r="BM32" s="42">
        <v>884822</v>
      </c>
      <c r="BN32" s="42">
        <v>0</v>
      </c>
      <c r="BO32" s="42">
        <v>2028412</v>
      </c>
      <c r="BP32" s="42">
        <v>934367</v>
      </c>
      <c r="BQ32" s="42">
        <v>0</v>
      </c>
      <c r="BR32" s="42">
        <v>221543</v>
      </c>
      <c r="BS32" s="42">
        <v>21000</v>
      </c>
      <c r="BT32" s="42">
        <v>34086</v>
      </c>
      <c r="BU32" s="42">
        <v>0</v>
      </c>
      <c r="BV32" s="42">
        <v>11082113</v>
      </c>
      <c r="BW32" s="42">
        <v>0</v>
      </c>
      <c r="BX32" s="42">
        <v>268812</v>
      </c>
      <c r="BY32" s="42">
        <v>0</v>
      </c>
      <c r="BZ32" s="42">
        <v>831045</v>
      </c>
      <c r="CA32" s="42">
        <v>83862</v>
      </c>
      <c r="CB32" s="42">
        <v>0</v>
      </c>
      <c r="CC32" s="42">
        <v>0</v>
      </c>
      <c r="CD32" s="42">
        <v>0</v>
      </c>
      <c r="CE32" s="42">
        <v>26252</v>
      </c>
      <c r="CF32" s="42">
        <v>0</v>
      </c>
      <c r="CG32" s="42">
        <v>273844</v>
      </c>
      <c r="CH32" s="42">
        <v>226511</v>
      </c>
      <c r="CI32" s="42">
        <v>0</v>
      </c>
      <c r="CJ32" s="59">
        <f t="shared" si="0"/>
        <v>54567417</v>
      </c>
    </row>
    <row r="33" spans="1:88">
      <c r="A33" s="83"/>
      <c r="B33" s="44">
        <v>63130417595</v>
      </c>
      <c r="C33" s="44">
        <v>12999981157</v>
      </c>
      <c r="D33" s="44">
        <v>6064992863</v>
      </c>
      <c r="E33" s="44">
        <v>10659025302</v>
      </c>
      <c r="F33" s="44">
        <v>5017202344</v>
      </c>
      <c r="G33" s="44">
        <v>116326867</v>
      </c>
      <c r="H33" s="44">
        <v>9215964676</v>
      </c>
      <c r="I33" s="44">
        <v>5725681389</v>
      </c>
      <c r="J33" s="44">
        <v>8089888691</v>
      </c>
      <c r="K33" s="44">
        <v>11885947885</v>
      </c>
      <c r="L33" s="44">
        <v>7663040940</v>
      </c>
      <c r="M33" s="44">
        <v>14230626703</v>
      </c>
      <c r="N33" s="44">
        <v>1273883459</v>
      </c>
      <c r="O33" s="44">
        <v>7804107430</v>
      </c>
      <c r="P33" s="44">
        <v>4612342515</v>
      </c>
      <c r="Q33" s="44">
        <v>20503593234</v>
      </c>
      <c r="R33" s="44">
        <v>3954239780</v>
      </c>
      <c r="S33" s="44">
        <v>5761021984</v>
      </c>
      <c r="T33" s="44">
        <v>5508583619</v>
      </c>
      <c r="U33" s="44">
        <v>5293513244</v>
      </c>
      <c r="V33" s="44">
        <v>2076548642</v>
      </c>
      <c r="W33" s="44">
        <v>18506573862</v>
      </c>
      <c r="X33" s="44">
        <v>7366200005</v>
      </c>
      <c r="Y33" s="44">
        <v>3293776210</v>
      </c>
      <c r="Z33" s="44">
        <v>28693406237</v>
      </c>
      <c r="AA33" s="44">
        <v>22121968081</v>
      </c>
      <c r="AB33" s="44">
        <v>5030891770</v>
      </c>
      <c r="AC33" s="44">
        <v>5899168250</v>
      </c>
      <c r="AD33" s="44">
        <v>11099797205</v>
      </c>
      <c r="AE33" s="44">
        <v>6410589070</v>
      </c>
      <c r="AF33" s="44">
        <v>2896498769</v>
      </c>
      <c r="AG33" s="44">
        <v>41495749306</v>
      </c>
      <c r="AH33" s="44">
        <v>6878178114</v>
      </c>
      <c r="AI33" s="44">
        <v>1090831757</v>
      </c>
      <c r="AJ33" s="44">
        <v>16833673262</v>
      </c>
      <c r="AK33" s="44">
        <v>3308842827</v>
      </c>
      <c r="AL33" s="44">
        <v>18088952882</v>
      </c>
      <c r="AM33" s="44">
        <v>13249742462</v>
      </c>
      <c r="AN33" s="44">
        <v>14345374198</v>
      </c>
      <c r="AO33" s="44">
        <v>3844729639</v>
      </c>
      <c r="AP33" s="44">
        <v>7284827365</v>
      </c>
      <c r="AQ33" s="44">
        <v>16588723529</v>
      </c>
      <c r="AR33" s="44">
        <v>12974710625</v>
      </c>
      <c r="AS33" s="44">
        <v>2764806120</v>
      </c>
      <c r="AT33" s="44">
        <v>2317176223</v>
      </c>
      <c r="AU33" s="44">
        <v>1622483199</v>
      </c>
      <c r="AV33" s="44">
        <v>25555444275</v>
      </c>
      <c r="AW33" s="44">
        <v>7531212550</v>
      </c>
      <c r="AX33" s="44">
        <v>12001556664</v>
      </c>
      <c r="AY33" s="44">
        <v>2091621129</v>
      </c>
      <c r="AZ33" s="44">
        <v>1245253353</v>
      </c>
      <c r="BA33" s="44">
        <v>5014278832</v>
      </c>
      <c r="BB33" s="44">
        <v>8508275570</v>
      </c>
      <c r="BC33" s="44">
        <v>8032847258</v>
      </c>
      <c r="BD33" s="44">
        <v>3513984854</v>
      </c>
      <c r="BE33" s="44">
        <v>3818098650</v>
      </c>
      <c r="BF33" s="44">
        <v>14847797895</v>
      </c>
      <c r="BG33" s="44">
        <v>3225460730</v>
      </c>
      <c r="BH33" s="44">
        <v>23440585014</v>
      </c>
      <c r="BI33" s="44">
        <v>3122714912</v>
      </c>
      <c r="BJ33" s="44">
        <v>3955348842</v>
      </c>
      <c r="BK33" s="44">
        <v>22020113439</v>
      </c>
      <c r="BL33" s="44">
        <v>6518336192</v>
      </c>
      <c r="BM33" s="44">
        <v>20430243579</v>
      </c>
      <c r="BN33" s="44">
        <v>13082898922</v>
      </c>
      <c r="BO33" s="44">
        <v>8867060514</v>
      </c>
      <c r="BP33" s="44">
        <v>32929020947</v>
      </c>
      <c r="BQ33" s="44">
        <v>4400633355</v>
      </c>
      <c r="BR33" s="44">
        <v>14676785365</v>
      </c>
      <c r="BS33" s="44">
        <v>4721568517</v>
      </c>
      <c r="BT33" s="44">
        <v>8159468524</v>
      </c>
      <c r="BU33" s="44">
        <v>8832517966</v>
      </c>
      <c r="BV33" s="44">
        <v>8393869891</v>
      </c>
      <c r="BW33" s="44">
        <v>11031558734</v>
      </c>
      <c r="BX33" s="44">
        <v>9088562961</v>
      </c>
      <c r="BY33" s="44">
        <v>7549780910</v>
      </c>
      <c r="BZ33" s="44">
        <v>12087507451</v>
      </c>
      <c r="CA33" s="44">
        <v>21857215965</v>
      </c>
      <c r="CB33" s="44">
        <v>19477194397</v>
      </c>
      <c r="CC33" s="44">
        <v>6985719953</v>
      </c>
      <c r="CD33" s="44">
        <v>7332491486</v>
      </c>
      <c r="CE33" s="44">
        <v>854256392</v>
      </c>
      <c r="CF33" s="44">
        <v>12711125694</v>
      </c>
      <c r="CG33" s="44">
        <v>6583628822</v>
      </c>
      <c r="CH33" s="44">
        <v>129423105522</v>
      </c>
      <c r="CI33" s="44">
        <v>2968126376</v>
      </c>
      <c r="CJ33" s="59">
        <f t="shared" si="0"/>
        <v>1012481873688</v>
      </c>
    </row>
    <row r="36" spans="1:88" ht="25.5">
      <c r="A36" s="60" t="s">
        <v>153</v>
      </c>
      <c r="B36" s="61">
        <f>B3/B2*100</f>
        <v>76.336054182566983</v>
      </c>
      <c r="C36" s="61">
        <f t="shared" ref="C36:BN36" si="1">C3/C2*100</f>
        <v>73.770669781594663</v>
      </c>
      <c r="D36" s="61">
        <f t="shared" si="1"/>
        <v>76.400142814149916</v>
      </c>
      <c r="E36" s="61">
        <f t="shared" si="1"/>
        <v>71.033238016419148</v>
      </c>
      <c r="F36" s="61">
        <f t="shared" si="1"/>
        <v>80.115074585478979</v>
      </c>
      <c r="G36" s="61">
        <f t="shared" si="1"/>
        <v>78.512765241068522</v>
      </c>
      <c r="H36" s="61">
        <f t="shared" si="1"/>
        <v>71.635224266781904</v>
      </c>
      <c r="I36" s="61">
        <f t="shared" si="1"/>
        <v>79.695250398781837</v>
      </c>
      <c r="J36" s="61">
        <f t="shared" si="1"/>
        <v>64.569387942398322</v>
      </c>
      <c r="K36" s="61">
        <f t="shared" si="1"/>
        <v>72.569774421486954</v>
      </c>
      <c r="L36" s="61">
        <f t="shared" si="1"/>
        <v>77.002499545565527</v>
      </c>
      <c r="M36" s="61">
        <f t="shared" si="1"/>
        <v>77.273829933869223</v>
      </c>
      <c r="N36" s="61">
        <f t="shared" si="1"/>
        <v>71.964209718182701</v>
      </c>
      <c r="O36" s="61">
        <f t="shared" si="1"/>
        <v>74.411528648062188</v>
      </c>
      <c r="P36" s="61">
        <f t="shared" si="1"/>
        <v>74.251350086475526</v>
      </c>
      <c r="Q36" s="61">
        <f t="shared" si="1"/>
        <v>70.433642967772897</v>
      </c>
      <c r="R36" s="61">
        <f t="shared" si="1"/>
        <v>70.01390641515421</v>
      </c>
      <c r="S36" s="61">
        <f t="shared" si="1"/>
        <v>75.284996083083854</v>
      </c>
      <c r="T36" s="61">
        <f t="shared" si="1"/>
        <v>72.263150027713138</v>
      </c>
      <c r="U36" s="61">
        <f t="shared" si="1"/>
        <v>71.636655340348852</v>
      </c>
      <c r="V36" s="61">
        <f t="shared" si="1"/>
        <v>74.929473913089296</v>
      </c>
      <c r="W36" s="61">
        <f t="shared" si="1"/>
        <v>70.328563434017653</v>
      </c>
      <c r="X36" s="61">
        <f t="shared" si="1"/>
        <v>70.304155405565865</v>
      </c>
      <c r="Y36" s="61">
        <f t="shared" si="1"/>
        <v>70.206619593017223</v>
      </c>
      <c r="Z36" s="61">
        <f t="shared" si="1"/>
        <v>68.371779338287283</v>
      </c>
      <c r="AA36" s="61">
        <f t="shared" si="1"/>
        <v>80.715868229355308</v>
      </c>
      <c r="AB36" s="61">
        <f t="shared" si="1"/>
        <v>74.017578517694886</v>
      </c>
      <c r="AC36" s="61">
        <f t="shared" si="1"/>
        <v>76.503156254273648</v>
      </c>
      <c r="AD36" s="61">
        <f t="shared" si="1"/>
        <v>77.533575821757552</v>
      </c>
      <c r="AE36" s="61">
        <f t="shared" si="1"/>
        <v>73.427904278381703</v>
      </c>
      <c r="AF36" s="61">
        <f t="shared" si="1"/>
        <v>80.577281232740617</v>
      </c>
      <c r="AG36" s="61">
        <f t="shared" si="1"/>
        <v>81.217784466243941</v>
      </c>
      <c r="AH36" s="61">
        <f t="shared" si="1"/>
        <v>75.314278201897693</v>
      </c>
      <c r="AI36" s="61">
        <f t="shared" si="1"/>
        <v>78.145818503155297</v>
      </c>
      <c r="AJ36" s="61">
        <f t="shared" si="1"/>
        <v>70.9115705301611</v>
      </c>
      <c r="AK36" s="61">
        <f t="shared" si="1"/>
        <v>71.024922574843103</v>
      </c>
      <c r="AL36" s="61">
        <f t="shared" si="1"/>
        <v>79.352684633743962</v>
      </c>
      <c r="AM36" s="61">
        <f t="shared" si="1"/>
        <v>73.459651573716755</v>
      </c>
      <c r="AN36" s="61">
        <f t="shared" si="1"/>
        <v>70.20815915979496</v>
      </c>
      <c r="AO36" s="61">
        <f t="shared" si="1"/>
        <v>74.515111542281318</v>
      </c>
      <c r="AP36" s="61">
        <f t="shared" si="1"/>
        <v>66.198850684775294</v>
      </c>
      <c r="AQ36" s="61">
        <f t="shared" si="1"/>
        <v>72.696053466188303</v>
      </c>
      <c r="AR36" s="61">
        <f t="shared" si="1"/>
        <v>75.583715000965583</v>
      </c>
      <c r="AS36" s="61">
        <f t="shared" si="1"/>
        <v>75.995219332052116</v>
      </c>
      <c r="AT36" s="61">
        <f t="shared" si="1"/>
        <v>65.945404317227016</v>
      </c>
      <c r="AU36" s="61">
        <f t="shared" si="1"/>
        <v>70.664250126389135</v>
      </c>
      <c r="AV36" s="61">
        <f t="shared" si="1"/>
        <v>74.102767149016827</v>
      </c>
      <c r="AW36" s="61">
        <f t="shared" si="1"/>
        <v>72.968226876029405</v>
      </c>
      <c r="AX36" s="61">
        <f t="shared" si="1"/>
        <v>80.407740263784163</v>
      </c>
      <c r="AY36" s="61">
        <f t="shared" si="1"/>
        <v>83.522922520639725</v>
      </c>
      <c r="AZ36" s="61">
        <f t="shared" si="1"/>
        <v>76.643045023786414</v>
      </c>
      <c r="BA36" s="61">
        <f t="shared" si="1"/>
        <v>77.993111572539689</v>
      </c>
      <c r="BB36" s="61">
        <f t="shared" si="1"/>
        <v>80.537137915009964</v>
      </c>
      <c r="BC36" s="61">
        <f t="shared" si="1"/>
        <v>76.844324095076672</v>
      </c>
      <c r="BD36" s="61">
        <f t="shared" si="1"/>
        <v>62.134575665988343</v>
      </c>
      <c r="BE36" s="61">
        <f t="shared" si="1"/>
        <v>76.14821429509162</v>
      </c>
      <c r="BF36" s="61">
        <f t="shared" si="1"/>
        <v>76.389902840875109</v>
      </c>
      <c r="BG36" s="61">
        <f t="shared" si="1"/>
        <v>75.015336057121985</v>
      </c>
      <c r="BH36" s="61">
        <f t="shared" si="1"/>
        <v>72.754609899088933</v>
      </c>
      <c r="BI36" s="61">
        <f t="shared" si="1"/>
        <v>78.128796984461957</v>
      </c>
      <c r="BJ36" s="61">
        <f t="shared" si="1"/>
        <v>76.428007888968892</v>
      </c>
      <c r="BK36" s="61">
        <f t="shared" si="1"/>
        <v>68.8070089464901</v>
      </c>
      <c r="BL36" s="61">
        <f t="shared" si="1"/>
        <v>66.237187264120791</v>
      </c>
      <c r="BM36" s="61">
        <f t="shared" si="1"/>
        <v>71.606497531127644</v>
      </c>
      <c r="BN36" s="61">
        <f t="shared" si="1"/>
        <v>67.631274649085</v>
      </c>
      <c r="BO36" s="61">
        <f t="shared" ref="BO36:CJ36" si="2">BO3/BO2*100</f>
        <v>81.633463452418255</v>
      </c>
      <c r="BP36" s="61">
        <f t="shared" si="2"/>
        <v>67.802347190750808</v>
      </c>
      <c r="BQ36" s="61">
        <f t="shared" si="2"/>
        <v>80.221731128518442</v>
      </c>
      <c r="BR36" s="61">
        <f t="shared" si="2"/>
        <v>72.518690444172748</v>
      </c>
      <c r="BS36" s="61">
        <f t="shared" si="2"/>
        <v>72.683136221445622</v>
      </c>
      <c r="BT36" s="61">
        <f t="shared" si="2"/>
        <v>65.122882101579393</v>
      </c>
      <c r="BU36" s="61">
        <f t="shared" si="2"/>
        <v>75.099392580165627</v>
      </c>
      <c r="BV36" s="61">
        <f t="shared" si="2"/>
        <v>76.646829597611642</v>
      </c>
      <c r="BW36" s="61">
        <f t="shared" si="2"/>
        <v>74.51983533082462</v>
      </c>
      <c r="BX36" s="61">
        <f t="shared" si="2"/>
        <v>80.040247905149542</v>
      </c>
      <c r="BY36" s="61">
        <f t="shared" si="2"/>
        <v>64.140601624425159</v>
      </c>
      <c r="BZ36" s="61">
        <f t="shared" si="2"/>
        <v>75.092700118659067</v>
      </c>
      <c r="CA36" s="61">
        <f t="shared" si="2"/>
        <v>77.91439061713092</v>
      </c>
      <c r="CB36" s="61">
        <f t="shared" si="2"/>
        <v>79.703584944406103</v>
      </c>
      <c r="CC36" s="61">
        <f t="shared" si="2"/>
        <v>63.619595630818438</v>
      </c>
      <c r="CD36" s="61">
        <f t="shared" si="2"/>
        <v>72.583167797216589</v>
      </c>
      <c r="CE36" s="61">
        <f t="shared" si="2"/>
        <v>83.540347685218137</v>
      </c>
      <c r="CF36" s="61">
        <f t="shared" si="2"/>
        <v>83.85573459501974</v>
      </c>
      <c r="CG36" s="61">
        <f t="shared" si="2"/>
        <v>77.658692466305027</v>
      </c>
      <c r="CH36" s="61">
        <f t="shared" si="2"/>
        <v>80.591457705571656</v>
      </c>
      <c r="CI36" s="61">
        <f t="shared" si="2"/>
        <v>53.043315194743577</v>
      </c>
      <c r="CJ36" s="61">
        <f t="shared" si="2"/>
        <v>74.973559629564051</v>
      </c>
    </row>
    <row r="37" spans="1:88" ht="51">
      <c r="A37" s="62" t="s">
        <v>154</v>
      </c>
      <c r="B37" s="61">
        <f>B3/(B2-B19)*100</f>
        <v>79.510671410625662</v>
      </c>
      <c r="C37" s="61">
        <f t="shared" ref="C37:BN37" si="3">C3/(C2-C19)*100</f>
        <v>74.692109062358497</v>
      </c>
      <c r="D37" s="61">
        <f t="shared" si="3"/>
        <v>77.13497566499376</v>
      </c>
      <c r="E37" s="61">
        <f t="shared" si="3"/>
        <v>75.602659574635595</v>
      </c>
      <c r="F37" s="61">
        <f t="shared" si="3"/>
        <v>80.856982109941043</v>
      </c>
      <c r="G37" s="61">
        <f t="shared" si="3"/>
        <v>78.512765241068522</v>
      </c>
      <c r="H37" s="61">
        <f t="shared" si="3"/>
        <v>73.41120275300139</v>
      </c>
      <c r="I37" s="61">
        <f t="shared" si="3"/>
        <v>80.3848164998182</v>
      </c>
      <c r="J37" s="61">
        <f t="shared" si="3"/>
        <v>71.851831919571097</v>
      </c>
      <c r="K37" s="61">
        <f t="shared" si="3"/>
        <v>73.491144257526813</v>
      </c>
      <c r="L37" s="61">
        <f t="shared" si="3"/>
        <v>77.548875226722558</v>
      </c>
      <c r="M37" s="61">
        <f t="shared" si="3"/>
        <v>78.62810405247312</v>
      </c>
      <c r="N37" s="61">
        <f t="shared" si="3"/>
        <v>73.809928261253617</v>
      </c>
      <c r="O37" s="61">
        <f t="shared" si="3"/>
        <v>76.308918416773707</v>
      </c>
      <c r="P37" s="61">
        <f t="shared" si="3"/>
        <v>74.804772875373587</v>
      </c>
      <c r="Q37" s="61">
        <f t="shared" si="3"/>
        <v>72.084856280655501</v>
      </c>
      <c r="R37" s="61">
        <f t="shared" si="3"/>
        <v>72.661352823888677</v>
      </c>
      <c r="S37" s="61">
        <f t="shared" si="3"/>
        <v>76.728793646498033</v>
      </c>
      <c r="T37" s="61">
        <f t="shared" si="3"/>
        <v>73.451136611329346</v>
      </c>
      <c r="U37" s="61">
        <f t="shared" si="3"/>
        <v>73.997874628686702</v>
      </c>
      <c r="V37" s="61">
        <f t="shared" si="3"/>
        <v>75.646330785660567</v>
      </c>
      <c r="W37" s="61">
        <f t="shared" si="3"/>
        <v>71.090628963503107</v>
      </c>
      <c r="X37" s="61">
        <f t="shared" si="3"/>
        <v>70.990270305744218</v>
      </c>
      <c r="Y37" s="61">
        <f t="shared" si="3"/>
        <v>70.79401565512542</v>
      </c>
      <c r="Z37" s="61">
        <f t="shared" si="3"/>
        <v>69.551654989355299</v>
      </c>
      <c r="AA37" s="61">
        <f t="shared" si="3"/>
        <v>81.441393998967513</v>
      </c>
      <c r="AB37" s="61">
        <f t="shared" si="3"/>
        <v>75.124656019028222</v>
      </c>
      <c r="AC37" s="61">
        <f t="shared" si="3"/>
        <v>77.272954349314503</v>
      </c>
      <c r="AD37" s="61">
        <f t="shared" si="3"/>
        <v>78.618052735669352</v>
      </c>
      <c r="AE37" s="61">
        <f t="shared" si="3"/>
        <v>74.165778829207014</v>
      </c>
      <c r="AF37" s="61">
        <f t="shared" si="3"/>
        <v>81.615588998243581</v>
      </c>
      <c r="AG37" s="61">
        <f t="shared" si="3"/>
        <v>81.688404857913653</v>
      </c>
      <c r="AH37" s="61">
        <f t="shared" si="3"/>
        <v>77.011109039922871</v>
      </c>
      <c r="AI37" s="61">
        <f t="shared" si="3"/>
        <v>78.584995775200781</v>
      </c>
      <c r="AJ37" s="61">
        <f t="shared" si="3"/>
        <v>72.726461208983679</v>
      </c>
      <c r="AK37" s="61">
        <f t="shared" si="3"/>
        <v>72.375161288018901</v>
      </c>
      <c r="AL37" s="61">
        <f t="shared" si="3"/>
        <v>80.23637041178084</v>
      </c>
      <c r="AM37" s="61">
        <f t="shared" si="3"/>
        <v>74.629938735199133</v>
      </c>
      <c r="AN37" s="61">
        <f t="shared" si="3"/>
        <v>72.756196091015113</v>
      </c>
      <c r="AO37" s="61">
        <f t="shared" si="3"/>
        <v>76.711219218809617</v>
      </c>
      <c r="AP37" s="61">
        <f t="shared" si="3"/>
        <v>67.37539894515217</v>
      </c>
      <c r="AQ37" s="61">
        <f t="shared" si="3"/>
        <v>73.359207940297779</v>
      </c>
      <c r="AR37" s="61">
        <f t="shared" si="3"/>
        <v>76.59178249901332</v>
      </c>
      <c r="AS37" s="61">
        <f t="shared" si="3"/>
        <v>76.450645920977621</v>
      </c>
      <c r="AT37" s="61">
        <f t="shared" si="3"/>
        <v>68.659716052970992</v>
      </c>
      <c r="AU37" s="61">
        <f t="shared" si="3"/>
        <v>72.992008965774659</v>
      </c>
      <c r="AV37" s="61">
        <f t="shared" si="3"/>
        <v>75.165615260637921</v>
      </c>
      <c r="AW37" s="61">
        <f t="shared" si="3"/>
        <v>74.126473566015619</v>
      </c>
      <c r="AX37" s="61">
        <f t="shared" si="3"/>
        <v>81.382631394913318</v>
      </c>
      <c r="AY37" s="61">
        <f t="shared" si="3"/>
        <v>85.381701679440454</v>
      </c>
      <c r="AZ37" s="61">
        <f t="shared" si="3"/>
        <v>77.24155220798724</v>
      </c>
      <c r="BA37" s="61">
        <f t="shared" si="3"/>
        <v>78.80230409295784</v>
      </c>
      <c r="BB37" s="61">
        <f t="shared" si="3"/>
        <v>81.354618805357077</v>
      </c>
      <c r="BC37" s="61">
        <f t="shared" si="3"/>
        <v>77.843406800418464</v>
      </c>
      <c r="BD37" s="61">
        <f t="shared" si="3"/>
        <v>69.178690100806193</v>
      </c>
      <c r="BE37" s="61">
        <f t="shared" si="3"/>
        <v>76.584805609497963</v>
      </c>
      <c r="BF37" s="61">
        <f t="shared" si="3"/>
        <v>77.097679647205865</v>
      </c>
      <c r="BG37" s="61">
        <f t="shared" si="3"/>
        <v>75.618358842358319</v>
      </c>
      <c r="BH37" s="61">
        <f t="shared" si="3"/>
        <v>73.562804711693786</v>
      </c>
      <c r="BI37" s="61">
        <f t="shared" si="3"/>
        <v>79.250706858657821</v>
      </c>
      <c r="BJ37" s="61">
        <f t="shared" si="3"/>
        <v>77.61192764052899</v>
      </c>
      <c r="BK37" s="61">
        <f t="shared" si="3"/>
        <v>69.918046772521762</v>
      </c>
      <c r="BL37" s="61">
        <f t="shared" si="3"/>
        <v>66.589955593940388</v>
      </c>
      <c r="BM37" s="61">
        <f t="shared" si="3"/>
        <v>72.314686564335716</v>
      </c>
      <c r="BN37" s="61">
        <f t="shared" si="3"/>
        <v>69.749606377291926</v>
      </c>
      <c r="BO37" s="61">
        <f t="shared" ref="BO37:CJ37" si="4">BO3/(BO2-BO19)*100</f>
        <v>82.276106563172107</v>
      </c>
      <c r="BP37" s="61">
        <f t="shared" si="4"/>
        <v>70.378302346817605</v>
      </c>
      <c r="BQ37" s="61">
        <f t="shared" si="4"/>
        <v>81.321559874765171</v>
      </c>
      <c r="BR37" s="61">
        <f t="shared" si="4"/>
        <v>73.88524349450536</v>
      </c>
      <c r="BS37" s="61">
        <f t="shared" si="4"/>
        <v>73.482577272998654</v>
      </c>
      <c r="BT37" s="61">
        <f t="shared" si="4"/>
        <v>65.749424300007277</v>
      </c>
      <c r="BU37" s="61">
        <f t="shared" si="4"/>
        <v>75.681718515757964</v>
      </c>
      <c r="BV37" s="61">
        <f t="shared" si="4"/>
        <v>78.091428569225698</v>
      </c>
      <c r="BW37" s="61">
        <f t="shared" si="4"/>
        <v>75.699035943493769</v>
      </c>
      <c r="BX37" s="61">
        <f t="shared" si="4"/>
        <v>80.763378028309575</v>
      </c>
      <c r="BY37" s="61">
        <f t="shared" si="4"/>
        <v>64.78818432551671</v>
      </c>
      <c r="BZ37" s="61">
        <f t="shared" si="4"/>
        <v>77.351734472937238</v>
      </c>
      <c r="CA37" s="61">
        <f t="shared" si="4"/>
        <v>78.377564870848431</v>
      </c>
      <c r="CB37" s="61">
        <f t="shared" si="4"/>
        <v>80.508146883277206</v>
      </c>
      <c r="CC37" s="61">
        <f t="shared" si="4"/>
        <v>64.532077599461758</v>
      </c>
      <c r="CD37" s="61">
        <f t="shared" si="4"/>
        <v>74.168655378956132</v>
      </c>
      <c r="CE37" s="61">
        <f t="shared" si="4"/>
        <v>85.843808902469647</v>
      </c>
      <c r="CF37" s="61">
        <f t="shared" si="4"/>
        <v>84.563453448707179</v>
      </c>
      <c r="CG37" s="61">
        <f t="shared" si="4"/>
        <v>78.104250744451591</v>
      </c>
      <c r="CH37" s="61">
        <f t="shared" si="4"/>
        <v>81.184146254404084</v>
      </c>
      <c r="CI37" s="61">
        <f t="shared" si="4"/>
        <v>53.239476951017039</v>
      </c>
      <c r="CJ37" s="61">
        <f t="shared" si="4"/>
        <v>76.272839306658966</v>
      </c>
    </row>
    <row r="39" spans="1:88">
      <c r="A39" s="98" t="s">
        <v>199</v>
      </c>
      <c r="B39" s="99">
        <f>(B2-B3)/1000</f>
        <v>14939147.813999999</v>
      </c>
      <c r="C39" s="99">
        <f t="shared" ref="C39:BN39" si="5">(C2-C3)/1000</f>
        <v>3409807.986</v>
      </c>
      <c r="D39" s="99">
        <f t="shared" si="5"/>
        <v>1431329.6540000001</v>
      </c>
      <c r="E39" s="99">
        <f t="shared" si="5"/>
        <v>3087574.4890000001</v>
      </c>
      <c r="F39" s="99">
        <f t="shared" si="5"/>
        <v>997666.94400000002</v>
      </c>
      <c r="G39" s="99">
        <f t="shared" si="5"/>
        <v>24995.427</v>
      </c>
      <c r="H39" s="99">
        <f t="shared" si="5"/>
        <v>2614087.7119999998</v>
      </c>
      <c r="I39" s="99">
        <f t="shared" si="5"/>
        <v>1162585.2690000001</v>
      </c>
      <c r="J39" s="99">
        <f t="shared" si="5"/>
        <v>2866297.0780000002</v>
      </c>
      <c r="K39" s="99">
        <f t="shared" si="5"/>
        <v>3260342.3169999998</v>
      </c>
      <c r="L39" s="99">
        <f t="shared" si="5"/>
        <v>1762307.875</v>
      </c>
      <c r="M39" s="99">
        <f t="shared" si="5"/>
        <v>3234076.426</v>
      </c>
      <c r="N39" s="99">
        <f t="shared" si="5"/>
        <v>357143.29499999998</v>
      </c>
      <c r="O39" s="99">
        <f t="shared" si="5"/>
        <v>1996951.794</v>
      </c>
      <c r="P39" s="99">
        <f t="shared" si="5"/>
        <v>1187615.9269999999</v>
      </c>
      <c r="Q39" s="99">
        <f t="shared" si="5"/>
        <v>6062165.5800000001</v>
      </c>
      <c r="R39" s="99">
        <f t="shared" si="5"/>
        <v>1185722.041</v>
      </c>
      <c r="S39" s="99">
        <f t="shared" si="5"/>
        <v>1423836.8089999999</v>
      </c>
      <c r="T39" s="99">
        <f t="shared" si="5"/>
        <v>1527907.574</v>
      </c>
      <c r="U39" s="99">
        <f t="shared" si="5"/>
        <v>1501417.406</v>
      </c>
      <c r="V39" s="99">
        <f t="shared" si="5"/>
        <v>520601.66899999999</v>
      </c>
      <c r="W39" s="99">
        <f t="shared" si="5"/>
        <v>5491166.324</v>
      </c>
      <c r="X39" s="99">
        <f t="shared" si="5"/>
        <v>2187455.3059999999</v>
      </c>
      <c r="Y39" s="99">
        <f t="shared" si="5"/>
        <v>981327.27599999995</v>
      </c>
      <c r="Z39" s="99">
        <f t="shared" si="5"/>
        <v>9075213.8399999999</v>
      </c>
      <c r="AA39" s="99">
        <f t="shared" si="5"/>
        <v>4266029.4749999996</v>
      </c>
      <c r="AB39" s="99">
        <f t="shared" si="5"/>
        <v>1307147.504</v>
      </c>
      <c r="AC39" s="99">
        <f t="shared" si="5"/>
        <v>1386118.3459999999</v>
      </c>
      <c r="AD39" s="99">
        <f t="shared" si="5"/>
        <v>2493727.523</v>
      </c>
      <c r="AE39" s="99">
        <f t="shared" si="5"/>
        <v>1703427.8640000001</v>
      </c>
      <c r="AF39" s="99">
        <f t="shared" si="5"/>
        <v>562578.81000000006</v>
      </c>
      <c r="AG39" s="99">
        <f t="shared" si="5"/>
        <v>7793821.0719999997</v>
      </c>
      <c r="AH39" s="99">
        <f t="shared" si="5"/>
        <v>1697927.9140000001</v>
      </c>
      <c r="AI39" s="99">
        <f t="shared" si="5"/>
        <v>238392.35200000001</v>
      </c>
      <c r="AJ39" s="99">
        <f t="shared" si="5"/>
        <v>4896651.1739999996</v>
      </c>
      <c r="AK39" s="99">
        <f t="shared" si="5"/>
        <v>958739.77099999995</v>
      </c>
      <c r="AL39" s="99">
        <f t="shared" si="5"/>
        <v>3734883.148</v>
      </c>
      <c r="AM39" s="99">
        <f t="shared" si="5"/>
        <v>3516527.8149999999</v>
      </c>
      <c r="AN39" s="99">
        <f t="shared" si="5"/>
        <v>4273751.0489999996</v>
      </c>
      <c r="AO39" s="99">
        <f t="shared" si="5"/>
        <v>979825.06</v>
      </c>
      <c r="AP39" s="99">
        <f t="shared" si="5"/>
        <v>2462355.375</v>
      </c>
      <c r="AQ39" s="99">
        <f t="shared" si="5"/>
        <v>4529376.2029999997</v>
      </c>
      <c r="AR39" s="99">
        <f t="shared" si="5"/>
        <v>3167942.324</v>
      </c>
      <c r="AS39" s="99">
        <f t="shared" si="5"/>
        <v>663685.64500000002</v>
      </c>
      <c r="AT39" s="99">
        <f t="shared" si="5"/>
        <v>789104.99399999995</v>
      </c>
      <c r="AU39" s="99">
        <f t="shared" si="5"/>
        <v>475967.61300000001</v>
      </c>
      <c r="AV39" s="99">
        <f t="shared" si="5"/>
        <v>6618152.9100000001</v>
      </c>
      <c r="AW39" s="99">
        <f t="shared" si="5"/>
        <v>2035820.29</v>
      </c>
      <c r="AX39" s="99">
        <f t="shared" si="5"/>
        <v>2351376.1540000001</v>
      </c>
      <c r="AY39" s="99">
        <f t="shared" si="5"/>
        <v>344638.03399999999</v>
      </c>
      <c r="AZ39" s="99">
        <f t="shared" si="5"/>
        <v>290853.26500000001</v>
      </c>
      <c r="BA39" s="99">
        <f t="shared" si="5"/>
        <v>1103486.7479999999</v>
      </c>
      <c r="BB39" s="99">
        <f t="shared" si="5"/>
        <v>1655953.94</v>
      </c>
      <c r="BC39" s="99">
        <f t="shared" si="5"/>
        <v>1860060.077</v>
      </c>
      <c r="BD39" s="99">
        <f t="shared" si="5"/>
        <v>1330585.2760000001</v>
      </c>
      <c r="BE39" s="99">
        <f t="shared" si="5"/>
        <v>910684.70799999998</v>
      </c>
      <c r="BF39" s="99">
        <f t="shared" si="5"/>
        <v>3505579.5090000001</v>
      </c>
      <c r="BG39" s="99">
        <f t="shared" si="5"/>
        <v>805870.52399999998</v>
      </c>
      <c r="BH39" s="99">
        <f t="shared" si="5"/>
        <v>6386478.8289999999</v>
      </c>
      <c r="BI39" s="99">
        <f t="shared" si="5"/>
        <v>682975.31799999997</v>
      </c>
      <c r="BJ39" s="99">
        <f t="shared" si="5"/>
        <v>932354.51699999999</v>
      </c>
      <c r="BK39" s="99">
        <f t="shared" si="5"/>
        <v>6868732.0149999997</v>
      </c>
      <c r="BL39" s="99">
        <f t="shared" si="5"/>
        <v>2200773.642</v>
      </c>
      <c r="BM39" s="99">
        <f t="shared" si="5"/>
        <v>5800861.7149999999</v>
      </c>
      <c r="BN39" s="99">
        <f t="shared" si="5"/>
        <v>4234767.62</v>
      </c>
      <c r="BO39" s="99">
        <f t="shared" ref="BO39:CJ39" si="6">(BO2-BO3)/1000</f>
        <v>1628571.91</v>
      </c>
      <c r="BP39" s="99">
        <f t="shared" si="6"/>
        <v>10602371.838</v>
      </c>
      <c r="BQ39" s="99">
        <f t="shared" si="6"/>
        <v>870369.09699999995</v>
      </c>
      <c r="BR39" s="99">
        <f t="shared" si="6"/>
        <v>4033372.8190000001</v>
      </c>
      <c r="BS39" s="99">
        <f t="shared" si="6"/>
        <v>1289784.44</v>
      </c>
      <c r="BT39" s="99">
        <f t="shared" si="6"/>
        <v>2845787.4569999999</v>
      </c>
      <c r="BU39" s="99">
        <f t="shared" si="6"/>
        <v>2199350.6239999998</v>
      </c>
      <c r="BV39" s="99">
        <f t="shared" si="6"/>
        <v>1960234.7390000001</v>
      </c>
      <c r="BW39" s="99">
        <f t="shared" si="6"/>
        <v>2810859.3309999998</v>
      </c>
      <c r="BX39" s="99">
        <f t="shared" si="6"/>
        <v>1814054.6359999999</v>
      </c>
      <c r="BY39" s="99">
        <f t="shared" si="6"/>
        <v>2707306.0129999998</v>
      </c>
      <c r="BZ39" s="99">
        <f t="shared" si="6"/>
        <v>3010671.7289999998</v>
      </c>
      <c r="CA39" s="99">
        <f t="shared" si="6"/>
        <v>4827299.34</v>
      </c>
      <c r="CB39" s="99">
        <f t="shared" si="6"/>
        <v>3953172.216</v>
      </c>
      <c r="CC39" s="99">
        <f t="shared" si="6"/>
        <v>2541433.1669999999</v>
      </c>
      <c r="CD39" s="99">
        <f t="shared" si="6"/>
        <v>2010336.8870000001</v>
      </c>
      <c r="CE39" s="99">
        <f t="shared" si="6"/>
        <v>140607.63200000001</v>
      </c>
      <c r="CF39" s="99">
        <f t="shared" si="6"/>
        <v>2052117.868</v>
      </c>
      <c r="CG39" s="99">
        <f t="shared" si="6"/>
        <v>1470868.7620000001</v>
      </c>
      <c r="CH39" s="99">
        <f t="shared" si="6"/>
        <v>25119138.173999999</v>
      </c>
      <c r="CI39" s="99">
        <f t="shared" si="6"/>
        <v>1393733.747</v>
      </c>
      <c r="CJ39" s="99">
        <f t="shared" si="6"/>
        <v>253388172.38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M45"/>
  <sheetViews>
    <sheetView zoomScaleNormal="100" workbookViewId="0">
      <pane xSplit="2" ySplit="4" topLeftCell="C5" activePane="bottomRight" state="frozen"/>
      <selection activeCell="AG3" sqref="AG3:AG4"/>
      <selection pane="topRight" activeCell="AG3" sqref="AG3:AG4"/>
      <selection pane="bottomLeft" activeCell="AG3" sqref="AG3:AG4"/>
      <selection pane="bottomRight" activeCell="AG3" sqref="AG3:AG4"/>
    </sheetView>
  </sheetViews>
  <sheetFormatPr defaultColWidth="10.42578125" defaultRowHeight="14.25" customHeight="1"/>
  <cols>
    <col min="1" max="1" width="34.7109375" style="16" customWidth="1"/>
    <col min="2" max="2" width="4.7109375" style="16" customWidth="1"/>
    <col min="3" max="3" width="15.5703125" style="2" customWidth="1"/>
    <col min="4" max="4" width="7.140625" style="2" customWidth="1"/>
    <col min="5" max="5" width="13.42578125" style="12" customWidth="1"/>
    <col min="6" max="21" width="13.42578125" style="2" customWidth="1"/>
    <col min="22" max="22" width="14.5703125" style="2" customWidth="1"/>
    <col min="23" max="90" width="13.42578125" style="2" customWidth="1"/>
    <col min="91" max="16384" width="10.42578125" style="2"/>
  </cols>
  <sheetData>
    <row r="1" spans="1:91" ht="10.5" customHeight="1">
      <c r="A1" s="14"/>
      <c r="B1" s="14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CJ1" s="1"/>
      <c r="CK1" s="1"/>
      <c r="CL1" s="1"/>
    </row>
    <row r="2" spans="1:91" ht="12" customHeight="1">
      <c r="A2" s="15" t="s">
        <v>88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CJ2" s="4"/>
    </row>
    <row r="3" spans="1:91" s="8" customFormat="1" ht="42.75" customHeight="1">
      <c r="A3" s="32" t="s">
        <v>89</v>
      </c>
      <c r="B3" s="189" t="s">
        <v>87</v>
      </c>
      <c r="C3" s="6" t="s">
        <v>0</v>
      </c>
      <c r="D3" s="6"/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5" t="s">
        <v>20</v>
      </c>
      <c r="Y3" s="5" t="s">
        <v>21</v>
      </c>
      <c r="Z3" s="5" t="s">
        <v>22</v>
      </c>
      <c r="AA3" s="5" t="s">
        <v>23</v>
      </c>
      <c r="AB3" s="5" t="s">
        <v>24</v>
      </c>
      <c r="AC3" s="5" t="s">
        <v>25</v>
      </c>
      <c r="AD3" s="5" t="s">
        <v>26</v>
      </c>
      <c r="AE3" s="5" t="s">
        <v>27</v>
      </c>
      <c r="AF3" s="5" t="s">
        <v>28</v>
      </c>
      <c r="AG3" s="5" t="s">
        <v>29</v>
      </c>
      <c r="AH3" s="5" t="s">
        <v>30</v>
      </c>
      <c r="AI3" s="5" t="s">
        <v>31</v>
      </c>
      <c r="AJ3" s="5" t="s">
        <v>32</v>
      </c>
      <c r="AK3" s="5" t="s">
        <v>33</v>
      </c>
      <c r="AL3" s="5" t="s">
        <v>34</v>
      </c>
      <c r="AM3" s="5" t="s">
        <v>35</v>
      </c>
      <c r="AN3" s="5" t="s">
        <v>36</v>
      </c>
      <c r="AO3" s="5" t="s">
        <v>37</v>
      </c>
      <c r="AP3" s="5" t="s">
        <v>38</v>
      </c>
      <c r="AQ3" s="5" t="s">
        <v>39</v>
      </c>
      <c r="AR3" s="5" t="s">
        <v>40</v>
      </c>
      <c r="AS3" s="5" t="s">
        <v>41</v>
      </c>
      <c r="AT3" s="5" t="s">
        <v>42</v>
      </c>
      <c r="AU3" s="5" t="s">
        <v>43</v>
      </c>
      <c r="AV3" s="5" t="s">
        <v>44</v>
      </c>
      <c r="AW3" s="5" t="s">
        <v>45</v>
      </c>
      <c r="AX3" s="5" t="s">
        <v>46</v>
      </c>
      <c r="AY3" s="5" t="s">
        <v>47</v>
      </c>
      <c r="AZ3" s="5" t="s">
        <v>48</v>
      </c>
      <c r="BA3" s="5" t="s">
        <v>49</v>
      </c>
      <c r="BB3" s="5" t="s">
        <v>50</v>
      </c>
      <c r="BC3" s="5" t="s">
        <v>51</v>
      </c>
      <c r="BD3" s="5" t="s">
        <v>52</v>
      </c>
      <c r="BE3" s="5" t="s">
        <v>53</v>
      </c>
      <c r="BF3" s="5" t="s">
        <v>54</v>
      </c>
      <c r="BG3" s="5" t="s">
        <v>55</v>
      </c>
      <c r="BH3" s="5" t="s">
        <v>56</v>
      </c>
      <c r="BI3" s="5" t="s">
        <v>57</v>
      </c>
      <c r="BJ3" s="5" t="s">
        <v>58</v>
      </c>
      <c r="BK3" s="5" t="s">
        <v>59</v>
      </c>
      <c r="BL3" s="5" t="s">
        <v>60</v>
      </c>
      <c r="BM3" s="5" t="s">
        <v>61</v>
      </c>
      <c r="BN3" s="5" t="s">
        <v>62</v>
      </c>
      <c r="BO3" s="5" t="s">
        <v>63</v>
      </c>
      <c r="BP3" s="5" t="s">
        <v>64</v>
      </c>
      <c r="BQ3" s="5" t="s">
        <v>65</v>
      </c>
      <c r="BR3" s="5" t="s">
        <v>66</v>
      </c>
      <c r="BS3" s="5" t="s">
        <v>67</v>
      </c>
      <c r="BT3" s="5" t="s">
        <v>68</v>
      </c>
      <c r="BU3" s="5" t="s">
        <v>69</v>
      </c>
      <c r="BV3" s="5" t="s">
        <v>70</v>
      </c>
      <c r="BW3" s="5" t="s">
        <v>71</v>
      </c>
      <c r="BX3" s="5" t="s">
        <v>72</v>
      </c>
      <c r="BY3" s="5" t="s">
        <v>73</v>
      </c>
      <c r="BZ3" s="5" t="s">
        <v>74</v>
      </c>
      <c r="CA3" s="5" t="s">
        <v>75</v>
      </c>
      <c r="CB3" s="5" t="s">
        <v>76</v>
      </c>
      <c r="CC3" s="5" t="s">
        <v>77</v>
      </c>
      <c r="CD3" s="5" t="s">
        <v>78</v>
      </c>
      <c r="CE3" s="5" t="s">
        <v>79</v>
      </c>
      <c r="CF3" s="5" t="s">
        <v>80</v>
      </c>
      <c r="CG3" s="5" t="s">
        <v>81</v>
      </c>
      <c r="CH3" s="5" t="s">
        <v>82</v>
      </c>
      <c r="CI3" s="5" t="s">
        <v>83</v>
      </c>
      <c r="CJ3" s="5" t="s">
        <v>84</v>
      </c>
      <c r="CK3" s="5" t="s">
        <v>85</v>
      </c>
      <c r="CL3" s="5" t="s">
        <v>86</v>
      </c>
      <c r="CM3" s="7"/>
    </row>
    <row r="4" spans="1:91" s="11" customFormat="1" ht="18" customHeight="1">
      <c r="A4" s="33" t="s">
        <v>155</v>
      </c>
      <c r="B4" s="190"/>
      <c r="C4" s="10">
        <v>146317827</v>
      </c>
      <c r="D4" s="10"/>
      <c r="E4" s="9">
        <v>1551530</v>
      </c>
      <c r="F4" s="9">
        <v>1210553</v>
      </c>
      <c r="G4" s="9">
        <v>1393807</v>
      </c>
      <c r="H4" s="9">
        <v>2288007</v>
      </c>
      <c r="I4" s="9">
        <v>996319</v>
      </c>
      <c r="J4" s="9">
        <v>1006264</v>
      </c>
      <c r="K4" s="9">
        <v>656226</v>
      </c>
      <c r="L4" s="9">
        <v>1123250</v>
      </c>
      <c r="M4" s="9">
        <v>1181761</v>
      </c>
      <c r="N4" s="9">
        <v>7643552</v>
      </c>
      <c r="O4" s="9">
        <v>773265</v>
      </c>
      <c r="P4" s="9">
        <v>1126590</v>
      </c>
      <c r="Q4" s="9">
        <v>955351</v>
      </c>
      <c r="R4" s="9">
        <v>1004669</v>
      </c>
      <c r="S4" s="9">
        <v>1311895</v>
      </c>
      <c r="T4" s="9">
        <v>1495245</v>
      </c>
      <c r="U4" s="9">
        <v>1311117</v>
      </c>
      <c r="V4" s="9">
        <v>12277497</v>
      </c>
      <c r="W4" s="9">
        <v>652313</v>
      </c>
      <c r="X4" s="9">
        <v>895304</v>
      </c>
      <c r="Y4" s="9">
        <v>1153643</v>
      </c>
      <c r="Z4" s="9">
        <v>45556</v>
      </c>
      <c r="AA4" s="9">
        <v>1215362</v>
      </c>
      <c r="AB4" s="9">
        <v>989315</v>
      </c>
      <c r="AC4" s="9">
        <v>1567897</v>
      </c>
      <c r="AD4" s="9">
        <v>750901</v>
      </c>
      <c r="AE4" s="9">
        <v>624646</v>
      </c>
      <c r="AF4" s="9">
        <v>634556</v>
      </c>
      <c r="AG4" s="9">
        <v>5613344</v>
      </c>
      <c r="AH4" s="9">
        <v>410564</v>
      </c>
      <c r="AI4" s="9">
        <v>269223</v>
      </c>
      <c r="AJ4" s="9">
        <v>1853742</v>
      </c>
      <c r="AK4" s="9">
        <v>5427517</v>
      </c>
      <c r="AL4" s="9">
        <v>992299</v>
      </c>
      <c r="AM4" s="9">
        <v>2488730</v>
      </c>
      <c r="AN4" s="9">
        <v>4069242</v>
      </c>
      <c r="AO4" s="9">
        <v>415531</v>
      </c>
      <c r="AP4" s="9">
        <v>2592414</v>
      </c>
      <c r="AQ4" s="9">
        <v>429682</v>
      </c>
      <c r="AR4" s="9">
        <v>752902</v>
      </c>
      <c r="AS4" s="9">
        <v>412747</v>
      </c>
      <c r="AT4" s="9">
        <v>689418</v>
      </c>
      <c r="AU4" s="9">
        <v>1402208</v>
      </c>
      <c r="AV4" s="9">
        <v>2713810</v>
      </c>
      <c r="AW4" s="9">
        <v>4057436</v>
      </c>
      <c r="AX4" s="9">
        <v>682216</v>
      </c>
      <c r="AY4" s="9">
        <v>775505</v>
      </c>
      <c r="AZ4" s="9">
        <v>3785363</v>
      </c>
      <c r="BA4" s="9">
        <v>1537811</v>
      </c>
      <c r="BB4" s="9">
        <v>1249569</v>
      </c>
      <c r="BC4" s="9">
        <v>2671809</v>
      </c>
      <c r="BD4" s="9">
        <v>1339837</v>
      </c>
      <c r="BE4" s="9">
        <v>3250731</v>
      </c>
      <c r="BF4" s="9">
        <v>2057648</v>
      </c>
      <c r="BG4" s="9">
        <v>1310986</v>
      </c>
      <c r="BH4" s="9">
        <v>3208110</v>
      </c>
      <c r="BI4" s="9">
        <v>2464692</v>
      </c>
      <c r="BJ4" s="9">
        <v>1243818</v>
      </c>
      <c r="BK4" s="9">
        <v>876395</v>
      </c>
      <c r="BL4" s="9">
        <v>4439849</v>
      </c>
      <c r="BM4" s="9">
        <v>1508586</v>
      </c>
      <c r="BN4" s="9">
        <v>1627126</v>
      </c>
      <c r="BO4" s="9">
        <v>560717</v>
      </c>
      <c r="BP4" s="9">
        <v>3549910</v>
      </c>
      <c r="BQ4" s="9">
        <v>225922</v>
      </c>
      <c r="BR4" s="9">
        <v>319379</v>
      </c>
      <c r="BS4" s="9">
        <v>547891</v>
      </c>
      <c r="BT4" s="9">
        <v>2400058</v>
      </c>
      <c r="BU4" s="9">
        <v>2933315</v>
      </c>
      <c r="BV4" s="9">
        <v>2516923</v>
      </c>
      <c r="BW4" s="9">
        <v>2639305</v>
      </c>
      <c r="BX4" s="9">
        <v>2818129</v>
      </c>
      <c r="BY4" s="9">
        <v>1997287</v>
      </c>
      <c r="BZ4" s="9">
        <v>1054735</v>
      </c>
      <c r="CA4" s="9">
        <v>987653</v>
      </c>
      <c r="CB4" s="9">
        <v>974393</v>
      </c>
      <c r="CC4" s="9">
        <v>310574</v>
      </c>
      <c r="CD4" s="9">
        <v>1069301</v>
      </c>
      <c r="CE4" s="9">
        <v>1892404</v>
      </c>
      <c r="CF4" s="9">
        <v>1344709</v>
      </c>
      <c r="CG4" s="9">
        <v>803053</v>
      </c>
      <c r="CH4" s="9">
        <v>149891</v>
      </c>
      <c r="CI4" s="9">
        <v>523024</v>
      </c>
      <c r="CJ4" s="9">
        <v>168776</v>
      </c>
      <c r="CK4" s="9">
        <v>48008</v>
      </c>
      <c r="CL4" s="9">
        <v>25219</v>
      </c>
    </row>
    <row r="5" spans="1:91" s="13" customFormat="1" ht="25.5">
      <c r="A5" s="20" t="s">
        <v>90</v>
      </c>
      <c r="B5" s="21" t="s">
        <v>91</v>
      </c>
      <c r="C5" s="34">
        <f>SUM(E5:CL5)</f>
        <v>1129733538331</v>
      </c>
      <c r="D5" s="34"/>
      <c r="E5" s="34">
        <v>10313016673</v>
      </c>
      <c r="F5" s="34">
        <v>6315302619</v>
      </c>
      <c r="G5" s="34">
        <v>8334052779</v>
      </c>
      <c r="H5" s="34">
        <v>15738474678</v>
      </c>
      <c r="I5" s="34">
        <v>4993651935</v>
      </c>
      <c r="J5" s="34">
        <v>6512886249</v>
      </c>
      <c r="K5" s="34">
        <v>3643264503</v>
      </c>
      <c r="L5" s="34">
        <v>6525982065</v>
      </c>
      <c r="M5" s="34">
        <v>6877929985</v>
      </c>
      <c r="N5" s="34">
        <v>47317889388</v>
      </c>
      <c r="O5" s="34">
        <v>4381178379</v>
      </c>
      <c r="P5" s="34">
        <v>7353143817</v>
      </c>
      <c r="Q5" s="34">
        <v>4794369694</v>
      </c>
      <c r="R5" s="34">
        <v>5299960095</v>
      </c>
      <c r="S5" s="34">
        <v>9131477988</v>
      </c>
      <c r="T5" s="34">
        <v>9039043449</v>
      </c>
      <c r="U5" s="34">
        <v>7008005616</v>
      </c>
      <c r="V5" s="34">
        <v>145727474111</v>
      </c>
      <c r="W5" s="34">
        <v>5712408351</v>
      </c>
      <c r="X5" s="34">
        <v>9377126052</v>
      </c>
      <c r="Y5" s="34">
        <v>12011223858</v>
      </c>
      <c r="Z5" s="34">
        <v>1144329901</v>
      </c>
      <c r="AA5" s="34">
        <v>8252827054</v>
      </c>
      <c r="AB5" s="34">
        <v>6696694227</v>
      </c>
      <c r="AC5" s="34">
        <v>12242490417</v>
      </c>
      <c r="AD5" s="34">
        <v>8043690471</v>
      </c>
      <c r="AE5" s="34">
        <v>3759858725</v>
      </c>
      <c r="AF5" s="34">
        <v>2859731182</v>
      </c>
      <c r="AG5" s="34">
        <v>75926168186</v>
      </c>
      <c r="AH5" s="34">
        <v>2599465491</v>
      </c>
      <c r="AI5" s="34">
        <v>1271142805</v>
      </c>
      <c r="AJ5" s="34">
        <v>8717508807</v>
      </c>
      <c r="AK5" s="34">
        <v>31433736004</v>
      </c>
      <c r="AL5" s="34">
        <v>5542452129</v>
      </c>
      <c r="AM5" s="34">
        <v>12740291864</v>
      </c>
      <c r="AN5" s="34">
        <v>26575163299</v>
      </c>
      <c r="AO5" s="34">
        <v>2322756140</v>
      </c>
      <c r="AP5" s="34">
        <v>14123965439</v>
      </c>
      <c r="AQ5" s="34">
        <v>2137343840</v>
      </c>
      <c r="AR5" s="34">
        <v>4365302279</v>
      </c>
      <c r="AS5" s="34">
        <v>2208523790</v>
      </c>
      <c r="AT5" s="34">
        <v>3254147405</v>
      </c>
      <c r="AU5" s="34">
        <v>7805890277</v>
      </c>
      <c r="AV5" s="34">
        <v>18166783042</v>
      </c>
      <c r="AW5" s="34">
        <v>27187019783</v>
      </c>
      <c r="AX5" s="34">
        <v>3804433652</v>
      </c>
      <c r="AY5" s="34">
        <v>4571089285</v>
      </c>
      <c r="AZ5" s="34">
        <v>25877056329</v>
      </c>
      <c r="BA5" s="34">
        <v>9899970402</v>
      </c>
      <c r="BB5" s="34">
        <v>8706500082</v>
      </c>
      <c r="BC5" s="34">
        <v>16089739569</v>
      </c>
      <c r="BD5" s="34">
        <v>7461158035</v>
      </c>
      <c r="BE5" s="34">
        <v>17823036397</v>
      </c>
      <c r="BF5" s="34">
        <v>16722311986</v>
      </c>
      <c r="BG5" s="34">
        <v>8373221364</v>
      </c>
      <c r="BH5" s="34">
        <v>24406892768</v>
      </c>
      <c r="BI5" s="34">
        <v>13674365353</v>
      </c>
      <c r="BJ5" s="34">
        <v>10523949480</v>
      </c>
      <c r="BK5" s="34">
        <v>5536761415</v>
      </c>
      <c r="BL5" s="34">
        <v>36752886978</v>
      </c>
      <c r="BM5" s="34">
        <v>11908525679</v>
      </c>
      <c r="BN5" s="34">
        <v>24960338378</v>
      </c>
      <c r="BO5" s="34">
        <v>13419516928</v>
      </c>
      <c r="BP5" s="34">
        <v>21055123335</v>
      </c>
      <c r="BQ5" s="34">
        <v>1909957497</v>
      </c>
      <c r="BR5" s="34">
        <v>3170618559</v>
      </c>
      <c r="BS5" s="34">
        <v>4615023000</v>
      </c>
      <c r="BT5" s="34">
        <v>14052946386</v>
      </c>
      <c r="BU5" s="34">
        <v>22916812429</v>
      </c>
      <c r="BV5" s="34">
        <v>22734852273</v>
      </c>
      <c r="BW5" s="34">
        <v>21405581786</v>
      </c>
      <c r="BX5" s="34">
        <v>20445138772</v>
      </c>
      <c r="BY5" s="34">
        <v>15096308600</v>
      </c>
      <c r="BZ5" s="34">
        <v>9511186541</v>
      </c>
      <c r="CA5" s="34">
        <v>7953015490</v>
      </c>
      <c r="CB5" s="34">
        <v>16532693786</v>
      </c>
      <c r="CC5" s="34">
        <v>5990146469</v>
      </c>
      <c r="CD5" s="34">
        <v>8631300518</v>
      </c>
      <c r="CE5" s="34">
        <v>14567948136</v>
      </c>
      <c r="CF5" s="34">
        <v>13002025206</v>
      </c>
      <c r="CG5" s="34">
        <v>6759226415</v>
      </c>
      <c r="CH5" s="34">
        <v>3389776627</v>
      </c>
      <c r="CI5" s="34">
        <v>7276806697</v>
      </c>
      <c r="CJ5" s="34">
        <v>1397093426</v>
      </c>
      <c r="CK5" s="34">
        <v>902409807</v>
      </c>
      <c r="CL5" s="74">
        <v>120647655</v>
      </c>
    </row>
    <row r="6" spans="1:91" ht="51">
      <c r="A6" s="22" t="s">
        <v>92</v>
      </c>
      <c r="B6" s="23" t="s">
        <v>93</v>
      </c>
      <c r="C6" s="34">
        <f t="shared" ref="C6:C35" si="0">SUM(E6:CL6)</f>
        <v>808938612551</v>
      </c>
      <c r="D6" s="117">
        <f>C6/$C$5*100</f>
        <v>71.604372633397873</v>
      </c>
      <c r="E6" s="35">
        <v>7003075620</v>
      </c>
      <c r="F6" s="35">
        <v>4766058006</v>
      </c>
      <c r="G6" s="35">
        <v>5750632312</v>
      </c>
      <c r="H6" s="35">
        <v>11954700072</v>
      </c>
      <c r="I6" s="35">
        <v>3522954762</v>
      </c>
      <c r="J6" s="35">
        <v>4685548618</v>
      </c>
      <c r="K6" s="35">
        <v>2441442410</v>
      </c>
      <c r="L6" s="35">
        <v>4608043261</v>
      </c>
      <c r="M6" s="35">
        <v>4925366103</v>
      </c>
      <c r="N6" s="35">
        <v>38295355124</v>
      </c>
      <c r="O6" s="35">
        <v>3139443567</v>
      </c>
      <c r="P6" s="35">
        <v>4654439270</v>
      </c>
      <c r="Q6" s="35">
        <v>3739639125</v>
      </c>
      <c r="R6" s="35">
        <v>3735446318</v>
      </c>
      <c r="S6" s="35">
        <v>5535220016</v>
      </c>
      <c r="T6" s="35">
        <v>6727744928</v>
      </c>
      <c r="U6" s="35">
        <v>5319857287</v>
      </c>
      <c r="V6" s="35">
        <v>111724827449</v>
      </c>
      <c r="W6" s="35">
        <v>4345386972</v>
      </c>
      <c r="X6" s="35">
        <v>7508814997</v>
      </c>
      <c r="Y6" s="35">
        <v>7897051180</v>
      </c>
      <c r="Z6" s="35">
        <v>881600701</v>
      </c>
      <c r="AA6" s="35">
        <v>6293786038</v>
      </c>
      <c r="AB6" s="35">
        <v>4753474415</v>
      </c>
      <c r="AC6" s="35">
        <v>9261921927</v>
      </c>
      <c r="AD6" s="35">
        <v>5691943273</v>
      </c>
      <c r="AE6" s="35">
        <v>2570377532</v>
      </c>
      <c r="AF6" s="35">
        <v>2122825401</v>
      </c>
      <c r="AG6" s="35">
        <v>55266085015</v>
      </c>
      <c r="AH6" s="35">
        <v>1707635091</v>
      </c>
      <c r="AI6" s="35">
        <v>985619449</v>
      </c>
      <c r="AJ6" s="35">
        <v>6546250438</v>
      </c>
      <c r="AK6" s="35">
        <v>21056753810</v>
      </c>
      <c r="AL6" s="35">
        <v>4295780913</v>
      </c>
      <c r="AM6" s="35">
        <v>8892329937</v>
      </c>
      <c r="AN6" s="35">
        <v>15985475579</v>
      </c>
      <c r="AO6" s="35">
        <v>1820921491</v>
      </c>
      <c r="AP6" s="35">
        <v>10842703048</v>
      </c>
      <c r="AQ6" s="35">
        <v>1754809413</v>
      </c>
      <c r="AR6" s="35">
        <v>2897019022</v>
      </c>
      <c r="AS6" s="35">
        <v>1632440981</v>
      </c>
      <c r="AT6" s="35">
        <v>2450283730</v>
      </c>
      <c r="AU6" s="35">
        <v>4515779446</v>
      </c>
      <c r="AV6" s="35">
        <v>11629754569</v>
      </c>
      <c r="AW6" s="35">
        <v>19997584497</v>
      </c>
      <c r="AX6" s="35">
        <v>2350977507</v>
      </c>
      <c r="AY6" s="35">
        <v>3284529053</v>
      </c>
      <c r="AZ6" s="35">
        <v>18582084620</v>
      </c>
      <c r="BA6" s="35">
        <v>7943328348</v>
      </c>
      <c r="BB6" s="35">
        <v>5606452351</v>
      </c>
      <c r="BC6" s="35">
        <v>12255933536</v>
      </c>
      <c r="BD6" s="35">
        <v>4868520055</v>
      </c>
      <c r="BE6" s="35">
        <v>12226502801</v>
      </c>
      <c r="BF6" s="35">
        <v>10425919206</v>
      </c>
      <c r="BG6" s="35">
        <v>5420882593</v>
      </c>
      <c r="BH6" s="35">
        <v>14670371359</v>
      </c>
      <c r="BI6" s="35">
        <v>9184698495</v>
      </c>
      <c r="BJ6" s="35">
        <v>5701919754</v>
      </c>
      <c r="BK6" s="35">
        <v>3941815828</v>
      </c>
      <c r="BL6" s="35">
        <v>23552254063</v>
      </c>
      <c r="BM6" s="35">
        <v>8449370684</v>
      </c>
      <c r="BN6" s="35">
        <v>18151924092</v>
      </c>
      <c r="BO6" s="35">
        <v>10759699263</v>
      </c>
      <c r="BP6" s="35">
        <v>16556673351</v>
      </c>
      <c r="BQ6" s="35">
        <v>1323274980</v>
      </c>
      <c r="BR6" s="35">
        <v>2390121927</v>
      </c>
      <c r="BS6" s="35">
        <v>3269385446</v>
      </c>
      <c r="BT6" s="35">
        <v>10055683495</v>
      </c>
      <c r="BU6" s="35">
        <v>17558128680</v>
      </c>
      <c r="BV6" s="35">
        <v>15169781078</v>
      </c>
      <c r="BW6" s="35">
        <v>13643695303</v>
      </c>
      <c r="BX6" s="35">
        <v>15574447092</v>
      </c>
      <c r="BY6" s="35">
        <v>9962430491</v>
      </c>
      <c r="BZ6" s="35">
        <v>6696371249</v>
      </c>
      <c r="CA6" s="35">
        <v>5686679979</v>
      </c>
      <c r="CB6" s="35">
        <v>12301408208</v>
      </c>
      <c r="CC6" s="35">
        <v>4441000335</v>
      </c>
      <c r="CD6" s="35">
        <v>6086343178</v>
      </c>
      <c r="CE6" s="35">
        <v>10606291484</v>
      </c>
      <c r="CF6" s="35">
        <v>9578078884</v>
      </c>
      <c r="CG6" s="35">
        <v>5113472205</v>
      </c>
      <c r="CH6" s="35">
        <v>2401504399</v>
      </c>
      <c r="CI6" s="35">
        <v>5307658363</v>
      </c>
      <c r="CJ6" s="35">
        <v>992000510</v>
      </c>
      <c r="CK6" s="35">
        <v>621584073</v>
      </c>
      <c r="CL6" s="35">
        <v>91211120</v>
      </c>
    </row>
    <row r="7" spans="1:91" ht="15">
      <c r="A7" s="24" t="s">
        <v>94</v>
      </c>
      <c r="B7" s="18" t="s">
        <v>95</v>
      </c>
      <c r="C7" s="34">
        <f t="shared" si="0"/>
        <v>625195293846</v>
      </c>
      <c r="D7" s="117"/>
      <c r="E7" s="35">
        <v>5388723321</v>
      </c>
      <c r="F7" s="35">
        <v>3658029863</v>
      </c>
      <c r="G7" s="35">
        <v>4400889916</v>
      </c>
      <c r="H7" s="35">
        <v>9180274569</v>
      </c>
      <c r="I7" s="35">
        <v>2703428298</v>
      </c>
      <c r="J7" s="35">
        <v>3605219022</v>
      </c>
      <c r="K7" s="35">
        <v>1876000255</v>
      </c>
      <c r="L7" s="35">
        <v>3789716976</v>
      </c>
      <c r="M7" s="35">
        <v>3933062839</v>
      </c>
      <c r="N7" s="35">
        <v>29583839587</v>
      </c>
      <c r="O7" s="35">
        <v>2430720351</v>
      </c>
      <c r="P7" s="35">
        <v>3559700672</v>
      </c>
      <c r="Q7" s="35">
        <v>2874618513</v>
      </c>
      <c r="R7" s="35">
        <v>2871407246</v>
      </c>
      <c r="S7" s="35">
        <v>4296889697</v>
      </c>
      <c r="T7" s="35">
        <v>5162782406</v>
      </c>
      <c r="U7" s="35">
        <v>4079890177</v>
      </c>
      <c r="V7" s="35">
        <v>87581984178</v>
      </c>
      <c r="W7" s="35">
        <v>3323712671</v>
      </c>
      <c r="X7" s="35">
        <v>5836449572</v>
      </c>
      <c r="Y7" s="35">
        <v>6016746316</v>
      </c>
      <c r="Z7" s="35">
        <v>660164200</v>
      </c>
      <c r="AA7" s="35">
        <v>4837221636</v>
      </c>
      <c r="AB7" s="35">
        <v>3683563844</v>
      </c>
      <c r="AC7" s="35">
        <v>7164864208</v>
      </c>
      <c r="AD7" s="35">
        <v>4325247092</v>
      </c>
      <c r="AE7" s="35">
        <v>1977944296</v>
      </c>
      <c r="AF7" s="35">
        <v>1643062714</v>
      </c>
      <c r="AG7" s="35">
        <v>42927562856</v>
      </c>
      <c r="AH7" s="35">
        <v>1306729752</v>
      </c>
      <c r="AI7" s="35">
        <v>773990152</v>
      </c>
      <c r="AJ7" s="35">
        <v>5048476554</v>
      </c>
      <c r="AK7" s="35">
        <v>16195869762</v>
      </c>
      <c r="AL7" s="35">
        <v>3372814950</v>
      </c>
      <c r="AM7" s="35">
        <v>6860759540</v>
      </c>
      <c r="AN7" s="35">
        <v>12335746774</v>
      </c>
      <c r="AO7" s="35">
        <v>1448640539</v>
      </c>
      <c r="AP7" s="35">
        <v>8327825089</v>
      </c>
      <c r="AQ7" s="35">
        <v>1344351205</v>
      </c>
      <c r="AR7" s="35">
        <v>2227508973</v>
      </c>
      <c r="AS7" s="35">
        <v>1297695045</v>
      </c>
      <c r="AT7" s="35">
        <v>1894747110</v>
      </c>
      <c r="AU7" s="35">
        <v>3509227539</v>
      </c>
      <c r="AV7" s="35">
        <v>8933408734</v>
      </c>
      <c r="AW7" s="35">
        <v>15469487615</v>
      </c>
      <c r="AX7" s="35">
        <v>1816864792</v>
      </c>
      <c r="AY7" s="35">
        <v>2499974825</v>
      </c>
      <c r="AZ7" s="35">
        <v>14326169655</v>
      </c>
      <c r="BA7" s="35">
        <v>6192481433</v>
      </c>
      <c r="BB7" s="35">
        <v>4297715448</v>
      </c>
      <c r="BC7" s="35">
        <v>9466600337</v>
      </c>
      <c r="BD7" s="35">
        <v>3727512856</v>
      </c>
      <c r="BE7" s="35">
        <v>9386123333</v>
      </c>
      <c r="BF7" s="35">
        <v>7972997951</v>
      </c>
      <c r="BG7" s="35">
        <v>4172299690</v>
      </c>
      <c r="BH7" s="35">
        <v>11296388935</v>
      </c>
      <c r="BI7" s="35">
        <v>7090409227</v>
      </c>
      <c r="BJ7" s="35">
        <v>4215008191</v>
      </c>
      <c r="BK7" s="35">
        <v>3015755275</v>
      </c>
      <c r="BL7" s="35">
        <v>18280422545</v>
      </c>
      <c r="BM7" s="35">
        <v>6526750120</v>
      </c>
      <c r="BN7" s="35">
        <v>13750600925</v>
      </c>
      <c r="BO7" s="35">
        <v>8346977399</v>
      </c>
      <c r="BP7" s="35">
        <v>12772643908</v>
      </c>
      <c r="BQ7" s="35">
        <v>1010040233</v>
      </c>
      <c r="BR7" s="35">
        <v>1829806954</v>
      </c>
      <c r="BS7" s="35">
        <v>2522491168</v>
      </c>
      <c r="BT7" s="35">
        <v>7735225325</v>
      </c>
      <c r="BU7" s="35">
        <v>13613841281</v>
      </c>
      <c r="BV7" s="35">
        <v>11631092231</v>
      </c>
      <c r="BW7" s="35">
        <v>10556562150</v>
      </c>
      <c r="BX7" s="35">
        <v>12003139567</v>
      </c>
      <c r="BY7" s="35">
        <v>7688224322</v>
      </c>
      <c r="BZ7" s="35">
        <v>5167377105</v>
      </c>
      <c r="CA7" s="35">
        <v>4374442098</v>
      </c>
      <c r="CB7" s="35">
        <v>9310147595</v>
      </c>
      <c r="CC7" s="35">
        <v>3373772922</v>
      </c>
      <c r="CD7" s="35">
        <v>4696756942</v>
      </c>
      <c r="CE7" s="35">
        <v>8180978481</v>
      </c>
      <c r="CF7" s="35">
        <v>7336141748</v>
      </c>
      <c r="CG7" s="35">
        <v>3964292152</v>
      </c>
      <c r="CH7" s="35">
        <v>1947436986</v>
      </c>
      <c r="CI7" s="35">
        <v>4023059038</v>
      </c>
      <c r="CJ7" s="35">
        <v>787468532</v>
      </c>
      <c r="CK7" s="35">
        <v>498248924</v>
      </c>
      <c r="CL7" s="35">
        <v>70054623</v>
      </c>
    </row>
    <row r="8" spans="1:91" ht="38.25">
      <c r="A8" s="24" t="s">
        <v>96</v>
      </c>
      <c r="B8" s="18" t="s">
        <v>97</v>
      </c>
      <c r="C8" s="34">
        <f t="shared" si="0"/>
        <v>3096717685</v>
      </c>
      <c r="D8" s="117"/>
      <c r="E8" s="35">
        <v>12943168</v>
      </c>
      <c r="F8" s="35">
        <v>9927445</v>
      </c>
      <c r="G8" s="35">
        <v>13550155</v>
      </c>
      <c r="H8" s="35">
        <v>11826554</v>
      </c>
      <c r="I8" s="35">
        <v>5406607</v>
      </c>
      <c r="J8" s="35">
        <v>3597225</v>
      </c>
      <c r="K8" s="35">
        <v>5769028</v>
      </c>
      <c r="L8" s="35">
        <v>6859387</v>
      </c>
      <c r="M8" s="35">
        <v>5137140</v>
      </c>
      <c r="N8" s="35">
        <v>29946286</v>
      </c>
      <c r="O8" s="35">
        <v>1532730</v>
      </c>
      <c r="P8" s="35">
        <v>8344734</v>
      </c>
      <c r="Q8" s="35">
        <v>5312986</v>
      </c>
      <c r="R8" s="35">
        <v>5665886</v>
      </c>
      <c r="S8" s="35">
        <v>6574150</v>
      </c>
      <c r="T8" s="35">
        <v>18096832</v>
      </c>
      <c r="U8" s="35">
        <v>9648106</v>
      </c>
      <c r="V8" s="35">
        <v>141021404</v>
      </c>
      <c r="W8" s="35">
        <v>51324959</v>
      </c>
      <c r="X8" s="35">
        <v>97993930</v>
      </c>
      <c r="Y8" s="35">
        <v>104413347</v>
      </c>
      <c r="Z8" s="35">
        <v>35384121</v>
      </c>
      <c r="AA8" s="35">
        <v>17975773</v>
      </c>
      <c r="AB8" s="35">
        <v>22380426</v>
      </c>
      <c r="AC8" s="35">
        <v>10054801</v>
      </c>
      <c r="AD8" s="35">
        <v>78100919</v>
      </c>
      <c r="AE8" s="35">
        <v>7661205</v>
      </c>
      <c r="AF8" s="35">
        <v>4390876</v>
      </c>
      <c r="AG8" s="35">
        <v>21146960</v>
      </c>
      <c r="AH8" s="35">
        <v>3066734</v>
      </c>
      <c r="AI8" s="35">
        <v>837888</v>
      </c>
      <c r="AJ8" s="35">
        <v>21224976</v>
      </c>
      <c r="AK8" s="35">
        <v>64764301</v>
      </c>
      <c r="AL8" s="35">
        <v>3898943</v>
      </c>
      <c r="AM8" s="35">
        <v>7232089</v>
      </c>
      <c r="AN8" s="35">
        <v>23869232</v>
      </c>
      <c r="AO8" s="35">
        <v>2295566</v>
      </c>
      <c r="AP8" s="35">
        <v>11996935</v>
      </c>
      <c r="AQ8" s="35">
        <v>1849316</v>
      </c>
      <c r="AR8" s="35">
        <v>3751251</v>
      </c>
      <c r="AS8" s="35">
        <v>6982828</v>
      </c>
      <c r="AT8" s="35">
        <v>771654</v>
      </c>
      <c r="AU8" s="35">
        <v>1355014</v>
      </c>
      <c r="AV8" s="35">
        <v>10086785</v>
      </c>
      <c r="AW8" s="35">
        <v>16692483</v>
      </c>
      <c r="AX8" s="35">
        <v>3580289</v>
      </c>
      <c r="AY8" s="35">
        <v>4242761</v>
      </c>
      <c r="AZ8" s="35">
        <v>8774326</v>
      </c>
      <c r="BA8" s="35">
        <v>7115653</v>
      </c>
      <c r="BB8" s="35">
        <v>3020358</v>
      </c>
      <c r="BC8" s="35">
        <v>10393428</v>
      </c>
      <c r="BD8" s="35">
        <v>8501196</v>
      </c>
      <c r="BE8" s="35">
        <v>10140411</v>
      </c>
      <c r="BF8" s="35">
        <v>18732028</v>
      </c>
      <c r="BG8" s="35">
        <v>4213566</v>
      </c>
      <c r="BH8" s="35">
        <v>31321342</v>
      </c>
      <c r="BI8" s="35">
        <v>13685699</v>
      </c>
      <c r="BJ8" s="35">
        <v>293621778</v>
      </c>
      <c r="BK8" s="35">
        <v>5170411</v>
      </c>
      <c r="BL8" s="35">
        <v>31606747</v>
      </c>
      <c r="BM8" s="35">
        <v>17616101</v>
      </c>
      <c r="BN8" s="35">
        <v>459495668</v>
      </c>
      <c r="BO8" s="35">
        <v>184244432</v>
      </c>
      <c r="BP8" s="35">
        <v>18172475</v>
      </c>
      <c r="BQ8" s="35">
        <v>7774769</v>
      </c>
      <c r="BR8" s="35">
        <v>11983452</v>
      </c>
      <c r="BS8" s="35">
        <v>3857654</v>
      </c>
      <c r="BT8" s="35">
        <v>10169993</v>
      </c>
      <c r="BU8" s="35">
        <v>152662966</v>
      </c>
      <c r="BV8" s="35">
        <v>73223800</v>
      </c>
      <c r="BW8" s="35">
        <v>18103647</v>
      </c>
      <c r="BX8" s="35">
        <v>31376152</v>
      </c>
      <c r="BY8" s="35">
        <v>7768973</v>
      </c>
      <c r="BZ8" s="35">
        <v>32213712</v>
      </c>
      <c r="CA8" s="35">
        <v>16464632</v>
      </c>
      <c r="CB8" s="35">
        <v>280266932</v>
      </c>
      <c r="CC8" s="35">
        <v>108894661</v>
      </c>
      <c r="CD8" s="35">
        <v>16680045</v>
      </c>
      <c r="CE8" s="35">
        <v>36189897</v>
      </c>
      <c r="CF8" s="35">
        <v>67552345</v>
      </c>
      <c r="CG8" s="35">
        <v>15383109</v>
      </c>
      <c r="CH8" s="35">
        <v>4235357</v>
      </c>
      <c r="CI8" s="35">
        <v>130383357</v>
      </c>
      <c r="CJ8" s="35">
        <v>3504865</v>
      </c>
      <c r="CK8" s="35">
        <v>1715563</v>
      </c>
      <c r="CL8" s="35" t="s">
        <v>151</v>
      </c>
    </row>
    <row r="9" spans="1:91" ht="25.5">
      <c r="A9" s="24" t="s">
        <v>98</v>
      </c>
      <c r="B9" s="18" t="s">
        <v>99</v>
      </c>
      <c r="C9" s="34">
        <f t="shared" si="0"/>
        <v>180646601020</v>
      </c>
      <c r="D9" s="117"/>
      <c r="E9" s="35">
        <v>1601409131</v>
      </c>
      <c r="F9" s="35">
        <v>1098100698</v>
      </c>
      <c r="G9" s="35">
        <v>1336192241</v>
      </c>
      <c r="H9" s="35">
        <v>2762598949</v>
      </c>
      <c r="I9" s="35">
        <v>814119857</v>
      </c>
      <c r="J9" s="35">
        <v>1076732371</v>
      </c>
      <c r="K9" s="35">
        <v>559673127</v>
      </c>
      <c r="L9" s="35">
        <v>811466898</v>
      </c>
      <c r="M9" s="35">
        <v>987166124</v>
      </c>
      <c r="N9" s="35">
        <v>8681569251</v>
      </c>
      <c r="O9" s="35">
        <v>707190486</v>
      </c>
      <c r="P9" s="35">
        <v>1086393864</v>
      </c>
      <c r="Q9" s="35">
        <v>859707626</v>
      </c>
      <c r="R9" s="35">
        <v>858373186</v>
      </c>
      <c r="S9" s="35">
        <v>1231756169</v>
      </c>
      <c r="T9" s="35">
        <v>1546865690</v>
      </c>
      <c r="U9" s="35">
        <v>1230319004</v>
      </c>
      <c r="V9" s="35">
        <v>24001821867</v>
      </c>
      <c r="W9" s="35">
        <v>970349342</v>
      </c>
      <c r="X9" s="35">
        <v>1574371495</v>
      </c>
      <c r="Y9" s="35">
        <v>1775891517</v>
      </c>
      <c r="Z9" s="35">
        <v>186052380</v>
      </c>
      <c r="AA9" s="35">
        <v>1438588629</v>
      </c>
      <c r="AB9" s="35">
        <v>1047530145</v>
      </c>
      <c r="AC9" s="35">
        <v>2087002918</v>
      </c>
      <c r="AD9" s="35">
        <v>1288595262</v>
      </c>
      <c r="AE9" s="35">
        <v>584772031</v>
      </c>
      <c r="AF9" s="35">
        <v>475371811</v>
      </c>
      <c r="AG9" s="35">
        <v>12317375199</v>
      </c>
      <c r="AH9" s="35">
        <v>397838605</v>
      </c>
      <c r="AI9" s="35">
        <v>210791409</v>
      </c>
      <c r="AJ9" s="35">
        <v>1476548908</v>
      </c>
      <c r="AK9" s="35">
        <v>4796119747</v>
      </c>
      <c r="AL9" s="35">
        <v>919067020</v>
      </c>
      <c r="AM9" s="35">
        <v>2024338308</v>
      </c>
      <c r="AN9" s="35">
        <v>3625859573</v>
      </c>
      <c r="AO9" s="35">
        <v>369985386</v>
      </c>
      <c r="AP9" s="35">
        <v>2502881024</v>
      </c>
      <c r="AQ9" s="35">
        <v>408608892</v>
      </c>
      <c r="AR9" s="35">
        <v>665758798</v>
      </c>
      <c r="AS9" s="35">
        <v>327763108</v>
      </c>
      <c r="AT9" s="35">
        <v>554764966</v>
      </c>
      <c r="AU9" s="35">
        <v>1005196893</v>
      </c>
      <c r="AV9" s="35">
        <v>2686259050</v>
      </c>
      <c r="AW9" s="35">
        <v>4511404399</v>
      </c>
      <c r="AX9" s="35">
        <v>530532426</v>
      </c>
      <c r="AY9" s="35">
        <v>780311467</v>
      </c>
      <c r="AZ9" s="35">
        <v>4247140639</v>
      </c>
      <c r="BA9" s="35">
        <v>1743731262</v>
      </c>
      <c r="BB9" s="35">
        <v>1305716545</v>
      </c>
      <c r="BC9" s="35">
        <v>2778939771</v>
      </c>
      <c r="BD9" s="35">
        <v>1132506003</v>
      </c>
      <c r="BE9" s="35">
        <v>2830239057</v>
      </c>
      <c r="BF9" s="35">
        <v>2434189227</v>
      </c>
      <c r="BG9" s="35">
        <v>1244369337</v>
      </c>
      <c r="BH9" s="35">
        <v>3342661082</v>
      </c>
      <c r="BI9" s="35">
        <v>2080603569</v>
      </c>
      <c r="BJ9" s="35">
        <v>1193289785</v>
      </c>
      <c r="BK9" s="35">
        <v>920890142</v>
      </c>
      <c r="BL9" s="35">
        <v>5240224771</v>
      </c>
      <c r="BM9" s="35">
        <v>1905004463</v>
      </c>
      <c r="BN9" s="35">
        <v>3941827499</v>
      </c>
      <c r="BO9" s="35">
        <v>2228477432</v>
      </c>
      <c r="BP9" s="35">
        <v>3765856968</v>
      </c>
      <c r="BQ9" s="35">
        <v>305459978</v>
      </c>
      <c r="BR9" s="35">
        <v>548331521</v>
      </c>
      <c r="BS9" s="35">
        <v>743036624</v>
      </c>
      <c r="BT9" s="35">
        <v>2310288177</v>
      </c>
      <c r="BU9" s="35">
        <v>3791624433</v>
      </c>
      <c r="BV9" s="35">
        <v>3465465047</v>
      </c>
      <c r="BW9" s="35">
        <v>3069029506</v>
      </c>
      <c r="BX9" s="35">
        <v>3539931373</v>
      </c>
      <c r="BY9" s="35">
        <v>2266437196</v>
      </c>
      <c r="BZ9" s="35">
        <v>1496780432</v>
      </c>
      <c r="CA9" s="35">
        <v>1295773249</v>
      </c>
      <c r="CB9" s="35">
        <v>2710993681</v>
      </c>
      <c r="CC9" s="35">
        <v>958332752</v>
      </c>
      <c r="CD9" s="35">
        <v>1372906191</v>
      </c>
      <c r="CE9" s="35">
        <v>2389123106</v>
      </c>
      <c r="CF9" s="35">
        <v>2174384791</v>
      </c>
      <c r="CG9" s="35">
        <v>1133796944</v>
      </c>
      <c r="CH9" s="35">
        <v>449832056</v>
      </c>
      <c r="CI9" s="35">
        <v>1154215968</v>
      </c>
      <c r="CJ9" s="35">
        <v>201027113</v>
      </c>
      <c r="CK9" s="35">
        <v>121619586</v>
      </c>
      <c r="CL9" s="35">
        <v>21156497</v>
      </c>
    </row>
    <row r="10" spans="1:91" ht="25.5">
      <c r="A10" s="22" t="s">
        <v>100</v>
      </c>
      <c r="B10" s="23" t="s">
        <v>101</v>
      </c>
      <c r="C10" s="34">
        <f t="shared" si="0"/>
        <v>115166427137</v>
      </c>
      <c r="D10" s="117">
        <f>C10/$C$5*100</f>
        <v>10.194123059065761</v>
      </c>
      <c r="E10" s="35">
        <v>1003337650</v>
      </c>
      <c r="F10" s="35">
        <v>581701191</v>
      </c>
      <c r="G10" s="35">
        <v>913575124</v>
      </c>
      <c r="H10" s="35">
        <v>1117565931</v>
      </c>
      <c r="I10" s="35">
        <v>734892310</v>
      </c>
      <c r="J10" s="35">
        <v>705963568</v>
      </c>
      <c r="K10" s="35">
        <v>450974740</v>
      </c>
      <c r="L10" s="35">
        <v>695432295</v>
      </c>
      <c r="M10" s="35">
        <v>643751683</v>
      </c>
      <c r="N10" s="35">
        <v>4024871950</v>
      </c>
      <c r="O10" s="35">
        <v>415235441</v>
      </c>
      <c r="P10" s="35">
        <v>486866809</v>
      </c>
      <c r="Q10" s="35">
        <v>535309788</v>
      </c>
      <c r="R10" s="35">
        <v>614892296</v>
      </c>
      <c r="S10" s="35">
        <v>807504342</v>
      </c>
      <c r="T10" s="35">
        <v>934438297</v>
      </c>
      <c r="U10" s="35">
        <v>683632318</v>
      </c>
      <c r="V10" s="35">
        <v>13045403068</v>
      </c>
      <c r="W10" s="35">
        <v>579349998</v>
      </c>
      <c r="X10" s="35">
        <v>954904701</v>
      </c>
      <c r="Y10" s="35">
        <v>1263060842</v>
      </c>
      <c r="Z10" s="35">
        <v>170722870</v>
      </c>
      <c r="AA10" s="35">
        <v>770276330</v>
      </c>
      <c r="AB10" s="35">
        <v>685015943</v>
      </c>
      <c r="AC10" s="35">
        <v>1364135310</v>
      </c>
      <c r="AD10" s="35">
        <v>932238573</v>
      </c>
      <c r="AE10" s="35">
        <v>499105427</v>
      </c>
      <c r="AF10" s="35">
        <v>304886624</v>
      </c>
      <c r="AG10" s="35">
        <v>6825079118</v>
      </c>
      <c r="AH10" s="35">
        <v>293202382</v>
      </c>
      <c r="AI10" s="35">
        <v>97084823</v>
      </c>
      <c r="AJ10" s="35">
        <v>821981575</v>
      </c>
      <c r="AK10" s="35">
        <v>3200050802</v>
      </c>
      <c r="AL10" s="35">
        <v>415258597</v>
      </c>
      <c r="AM10" s="35">
        <v>1358070365</v>
      </c>
      <c r="AN10" s="35">
        <v>3237595280</v>
      </c>
      <c r="AO10" s="35">
        <v>176663538</v>
      </c>
      <c r="AP10" s="35">
        <v>817435213</v>
      </c>
      <c r="AQ10" s="35">
        <v>118272200</v>
      </c>
      <c r="AR10" s="35">
        <v>383806715</v>
      </c>
      <c r="AS10" s="35">
        <v>206464274</v>
      </c>
      <c r="AT10" s="35">
        <v>371614038</v>
      </c>
      <c r="AU10" s="35">
        <v>398333323</v>
      </c>
      <c r="AV10" s="35">
        <v>2728386940</v>
      </c>
      <c r="AW10" s="35">
        <v>2630512181</v>
      </c>
      <c r="AX10" s="35">
        <v>487394708</v>
      </c>
      <c r="AY10" s="35">
        <v>619099193</v>
      </c>
      <c r="AZ10" s="35">
        <v>2585863173</v>
      </c>
      <c r="BA10" s="35">
        <v>800804068</v>
      </c>
      <c r="BB10" s="35">
        <v>1037754759</v>
      </c>
      <c r="BC10" s="35">
        <v>1794536714</v>
      </c>
      <c r="BD10" s="35">
        <v>1461028566</v>
      </c>
      <c r="BE10" s="35">
        <v>2052629879</v>
      </c>
      <c r="BF10" s="35">
        <v>3084648910</v>
      </c>
      <c r="BG10" s="35">
        <v>874640215</v>
      </c>
      <c r="BH10" s="35">
        <v>4651195042</v>
      </c>
      <c r="BI10" s="35">
        <v>964894487</v>
      </c>
      <c r="BJ10" s="35">
        <v>2503729213</v>
      </c>
      <c r="BK10" s="35">
        <v>654444937</v>
      </c>
      <c r="BL10" s="35">
        <v>3040024003</v>
      </c>
      <c r="BM10" s="35">
        <v>1194358916</v>
      </c>
      <c r="BN10" s="35">
        <v>2327762851</v>
      </c>
      <c r="BO10" s="35">
        <v>1241645186</v>
      </c>
      <c r="BP10" s="35">
        <v>2011591541</v>
      </c>
      <c r="BQ10" s="35">
        <v>241850477</v>
      </c>
      <c r="BR10" s="35">
        <v>238251504</v>
      </c>
      <c r="BS10" s="35">
        <v>446979616</v>
      </c>
      <c r="BT10" s="35">
        <v>1226192246</v>
      </c>
      <c r="BU10" s="35">
        <v>2573002853</v>
      </c>
      <c r="BV10" s="35">
        <v>1704588144</v>
      </c>
      <c r="BW10" s="35">
        <v>1508970688</v>
      </c>
      <c r="BX10" s="35">
        <v>1714196833</v>
      </c>
      <c r="BY10" s="35">
        <v>1544836109</v>
      </c>
      <c r="BZ10" s="35">
        <v>883730033</v>
      </c>
      <c r="CA10" s="35">
        <v>753746014</v>
      </c>
      <c r="CB10" s="35">
        <v>2071164423</v>
      </c>
      <c r="CC10" s="35">
        <v>640866864</v>
      </c>
      <c r="CD10" s="35">
        <v>971454865</v>
      </c>
      <c r="CE10" s="35">
        <v>1706820744</v>
      </c>
      <c r="CF10" s="35">
        <v>1335924797</v>
      </c>
      <c r="CG10" s="35">
        <v>879427213</v>
      </c>
      <c r="CH10" s="35">
        <v>264845365</v>
      </c>
      <c r="CI10" s="35">
        <v>746759773</v>
      </c>
      <c r="CJ10" s="35">
        <v>188370579</v>
      </c>
      <c r="CK10" s="35">
        <v>118330484</v>
      </c>
      <c r="CL10" s="35">
        <v>19214369</v>
      </c>
    </row>
    <row r="11" spans="1:91" ht="15">
      <c r="A11" s="24" t="s">
        <v>102</v>
      </c>
      <c r="B11" s="18" t="s">
        <v>103</v>
      </c>
      <c r="C11" s="34">
        <f t="shared" si="0"/>
        <v>3075344622</v>
      </c>
      <c r="D11" s="117"/>
      <c r="E11" s="35">
        <v>24710034</v>
      </c>
      <c r="F11" s="35">
        <v>20723828</v>
      </c>
      <c r="G11" s="35">
        <v>39000544</v>
      </c>
      <c r="H11" s="35">
        <v>52942387</v>
      </c>
      <c r="I11" s="35">
        <v>17840553</v>
      </c>
      <c r="J11" s="35">
        <v>16649016</v>
      </c>
      <c r="K11" s="35">
        <v>20485151</v>
      </c>
      <c r="L11" s="35">
        <v>34883524</v>
      </c>
      <c r="M11" s="35">
        <v>24392791</v>
      </c>
      <c r="N11" s="35">
        <v>133303754</v>
      </c>
      <c r="O11" s="35">
        <v>13150168</v>
      </c>
      <c r="P11" s="35">
        <v>15574881</v>
      </c>
      <c r="Q11" s="35">
        <v>14316777</v>
      </c>
      <c r="R11" s="35">
        <v>39628009</v>
      </c>
      <c r="S11" s="35">
        <v>20236725</v>
      </c>
      <c r="T11" s="35">
        <v>25507093</v>
      </c>
      <c r="U11" s="35">
        <v>16935268</v>
      </c>
      <c r="V11" s="35">
        <v>190493551</v>
      </c>
      <c r="W11" s="35">
        <v>17463050</v>
      </c>
      <c r="X11" s="35">
        <v>27778009</v>
      </c>
      <c r="Y11" s="35">
        <v>29593940</v>
      </c>
      <c r="Z11" s="35">
        <v>6621855</v>
      </c>
      <c r="AA11" s="35">
        <v>27986320</v>
      </c>
      <c r="AB11" s="35">
        <v>31843748</v>
      </c>
      <c r="AC11" s="35">
        <v>40684052</v>
      </c>
      <c r="AD11" s="35">
        <v>20353192</v>
      </c>
      <c r="AE11" s="35">
        <v>17846386</v>
      </c>
      <c r="AF11" s="35">
        <v>9678549</v>
      </c>
      <c r="AG11" s="35">
        <v>120052448</v>
      </c>
      <c r="AH11" s="35">
        <v>6330415</v>
      </c>
      <c r="AI11" s="35">
        <v>4293315</v>
      </c>
      <c r="AJ11" s="35">
        <v>19276624</v>
      </c>
      <c r="AK11" s="35">
        <v>83133486</v>
      </c>
      <c r="AL11" s="35">
        <v>9997288</v>
      </c>
      <c r="AM11" s="35">
        <v>48016268</v>
      </c>
      <c r="AN11" s="35">
        <v>86824065</v>
      </c>
      <c r="AO11" s="35">
        <v>6000532</v>
      </c>
      <c r="AP11" s="35">
        <v>11010047</v>
      </c>
      <c r="AQ11" s="35">
        <v>3661592</v>
      </c>
      <c r="AR11" s="35">
        <v>15501180</v>
      </c>
      <c r="AS11" s="35">
        <v>7504682</v>
      </c>
      <c r="AT11" s="35">
        <v>10751155</v>
      </c>
      <c r="AU11" s="35">
        <v>13306565</v>
      </c>
      <c r="AV11" s="35">
        <v>48475765</v>
      </c>
      <c r="AW11" s="35">
        <v>68583184</v>
      </c>
      <c r="AX11" s="35">
        <v>9989925</v>
      </c>
      <c r="AY11" s="35">
        <v>15228359</v>
      </c>
      <c r="AZ11" s="35">
        <v>52207598</v>
      </c>
      <c r="BA11" s="35">
        <v>24039534</v>
      </c>
      <c r="BB11" s="35">
        <v>19902504</v>
      </c>
      <c r="BC11" s="35">
        <v>65930067</v>
      </c>
      <c r="BD11" s="35">
        <v>27199566</v>
      </c>
      <c r="BE11" s="35">
        <v>54584036</v>
      </c>
      <c r="BF11" s="35">
        <v>48330404</v>
      </c>
      <c r="BG11" s="35">
        <v>40121916</v>
      </c>
      <c r="BH11" s="35">
        <v>74370562</v>
      </c>
      <c r="BI11" s="35">
        <v>36412649</v>
      </c>
      <c r="BJ11" s="35">
        <v>26707508</v>
      </c>
      <c r="BK11" s="35">
        <v>18265885</v>
      </c>
      <c r="BL11" s="35">
        <v>90811153</v>
      </c>
      <c r="BM11" s="35">
        <v>47144455</v>
      </c>
      <c r="BN11" s="35">
        <v>65592874</v>
      </c>
      <c r="BO11" s="35">
        <v>28171661</v>
      </c>
      <c r="BP11" s="35">
        <v>43547240</v>
      </c>
      <c r="BQ11" s="35">
        <v>8833140</v>
      </c>
      <c r="BR11" s="35">
        <v>17780387</v>
      </c>
      <c r="BS11" s="35">
        <v>14174058</v>
      </c>
      <c r="BT11" s="35">
        <v>47337640</v>
      </c>
      <c r="BU11" s="35">
        <v>82004476</v>
      </c>
      <c r="BV11" s="35">
        <v>87631209</v>
      </c>
      <c r="BW11" s="35">
        <v>46196712</v>
      </c>
      <c r="BX11" s="35">
        <v>59787774</v>
      </c>
      <c r="BY11" s="35">
        <v>42265346</v>
      </c>
      <c r="BZ11" s="35">
        <v>63521533</v>
      </c>
      <c r="CA11" s="35">
        <v>27701140</v>
      </c>
      <c r="CB11" s="35">
        <v>77414745</v>
      </c>
      <c r="CC11" s="35">
        <v>19307635</v>
      </c>
      <c r="CD11" s="35">
        <v>44297509</v>
      </c>
      <c r="CE11" s="35">
        <v>31632834</v>
      </c>
      <c r="CF11" s="35">
        <v>38128920</v>
      </c>
      <c r="CG11" s="35">
        <v>27078714</v>
      </c>
      <c r="CH11" s="35">
        <v>3513583</v>
      </c>
      <c r="CI11" s="35">
        <v>27223847</v>
      </c>
      <c r="CJ11" s="35">
        <v>3952956</v>
      </c>
      <c r="CK11" s="35">
        <v>3615797</v>
      </c>
      <c r="CL11" s="35">
        <v>45005</v>
      </c>
    </row>
    <row r="12" spans="1:91" ht="15">
      <c r="A12" s="24" t="s">
        <v>104</v>
      </c>
      <c r="B12" s="18" t="s">
        <v>105</v>
      </c>
      <c r="C12" s="34">
        <f t="shared" si="0"/>
        <v>5466166255</v>
      </c>
      <c r="D12" s="117"/>
      <c r="E12" s="35">
        <v>23723180</v>
      </c>
      <c r="F12" s="35">
        <v>6038494</v>
      </c>
      <c r="G12" s="35">
        <v>3981296</v>
      </c>
      <c r="H12" s="35">
        <v>9910392</v>
      </c>
      <c r="I12" s="35">
        <v>4944445</v>
      </c>
      <c r="J12" s="35">
        <v>8895009</v>
      </c>
      <c r="K12" s="35">
        <v>3443796</v>
      </c>
      <c r="L12" s="35">
        <v>3746802</v>
      </c>
      <c r="M12" s="35">
        <v>4254400</v>
      </c>
      <c r="N12" s="35">
        <v>159085896</v>
      </c>
      <c r="O12" s="35">
        <v>2248022</v>
      </c>
      <c r="P12" s="35">
        <v>563003</v>
      </c>
      <c r="Q12" s="35">
        <v>680374</v>
      </c>
      <c r="R12" s="35">
        <v>1122236</v>
      </c>
      <c r="S12" s="35">
        <v>22077856</v>
      </c>
      <c r="T12" s="35">
        <v>4314395</v>
      </c>
      <c r="U12" s="35">
        <v>2019999</v>
      </c>
      <c r="V12" s="35">
        <v>2695122630</v>
      </c>
      <c r="W12" s="35">
        <v>34444602</v>
      </c>
      <c r="X12" s="35">
        <v>59134340</v>
      </c>
      <c r="Y12" s="35">
        <v>48559460</v>
      </c>
      <c r="Z12" s="35">
        <v>3506960</v>
      </c>
      <c r="AA12" s="35">
        <v>25336834</v>
      </c>
      <c r="AB12" s="35">
        <v>44962144</v>
      </c>
      <c r="AC12" s="35">
        <v>7041525</v>
      </c>
      <c r="AD12" s="35">
        <v>32051364</v>
      </c>
      <c r="AE12" s="35">
        <v>10240902</v>
      </c>
      <c r="AF12" s="35">
        <v>5472763</v>
      </c>
      <c r="AG12" s="35">
        <v>454692229</v>
      </c>
      <c r="AH12" s="35">
        <v>13912380</v>
      </c>
      <c r="AI12" s="35">
        <v>95366</v>
      </c>
      <c r="AJ12" s="35">
        <v>1985086</v>
      </c>
      <c r="AK12" s="35">
        <v>90793643</v>
      </c>
      <c r="AL12" s="35">
        <v>43226798</v>
      </c>
      <c r="AM12" s="35">
        <v>35025528</v>
      </c>
      <c r="AN12" s="35">
        <v>15964978</v>
      </c>
      <c r="AO12" s="35">
        <v>293787</v>
      </c>
      <c r="AP12" s="35">
        <v>4738439</v>
      </c>
      <c r="AQ12" s="35">
        <v>309260</v>
      </c>
      <c r="AR12" s="35">
        <v>1379194</v>
      </c>
      <c r="AS12" s="35">
        <v>2371404</v>
      </c>
      <c r="AT12" s="35">
        <v>10085037</v>
      </c>
      <c r="AU12" s="35">
        <v>2310900</v>
      </c>
      <c r="AV12" s="35">
        <v>9206237</v>
      </c>
      <c r="AW12" s="35">
        <v>30332131</v>
      </c>
      <c r="AX12" s="35">
        <v>8071539</v>
      </c>
      <c r="AY12" s="35">
        <v>1050663</v>
      </c>
      <c r="AZ12" s="35">
        <v>17076459</v>
      </c>
      <c r="BA12" s="35">
        <v>14062756</v>
      </c>
      <c r="BB12" s="35">
        <v>3021502</v>
      </c>
      <c r="BC12" s="35">
        <v>150406849</v>
      </c>
      <c r="BD12" s="35">
        <v>54889109</v>
      </c>
      <c r="BE12" s="35">
        <v>17772567</v>
      </c>
      <c r="BF12" s="35">
        <v>55877892</v>
      </c>
      <c r="BG12" s="35">
        <v>79504851</v>
      </c>
      <c r="BH12" s="35">
        <v>121015469</v>
      </c>
      <c r="BI12" s="35">
        <v>3578659</v>
      </c>
      <c r="BJ12" s="35">
        <v>40390063</v>
      </c>
      <c r="BK12" s="35">
        <v>7213991</v>
      </c>
      <c r="BL12" s="35">
        <v>93415021</v>
      </c>
      <c r="BM12" s="35">
        <v>88107154</v>
      </c>
      <c r="BN12" s="35">
        <v>93256205</v>
      </c>
      <c r="BO12" s="35">
        <v>147493763</v>
      </c>
      <c r="BP12" s="35">
        <v>55869900</v>
      </c>
      <c r="BQ12" s="35">
        <v>2908667</v>
      </c>
      <c r="BR12" s="35">
        <v>14519982</v>
      </c>
      <c r="BS12" s="35">
        <v>1623652</v>
      </c>
      <c r="BT12" s="35">
        <v>13603489</v>
      </c>
      <c r="BU12" s="35">
        <v>28346206</v>
      </c>
      <c r="BV12" s="35">
        <v>79614615</v>
      </c>
      <c r="BW12" s="35">
        <v>44735577</v>
      </c>
      <c r="BX12" s="35">
        <v>10319291</v>
      </c>
      <c r="BY12" s="35">
        <v>11319591</v>
      </c>
      <c r="BZ12" s="35">
        <v>8334585</v>
      </c>
      <c r="CA12" s="35">
        <v>6120697</v>
      </c>
      <c r="CB12" s="35">
        <v>80415849</v>
      </c>
      <c r="CC12" s="35">
        <v>44628892</v>
      </c>
      <c r="CD12" s="35">
        <v>49391994</v>
      </c>
      <c r="CE12" s="35">
        <v>7626889</v>
      </c>
      <c r="CF12" s="35">
        <v>44314315</v>
      </c>
      <c r="CG12" s="35">
        <v>4730962</v>
      </c>
      <c r="CH12" s="35">
        <v>6475814</v>
      </c>
      <c r="CI12" s="35">
        <v>6880425</v>
      </c>
      <c r="CJ12" s="35">
        <v>828693</v>
      </c>
      <c r="CK12" s="35">
        <v>3706142</v>
      </c>
      <c r="CL12" s="35" t="s">
        <v>151</v>
      </c>
    </row>
    <row r="13" spans="1:91" ht="15">
      <c r="A13" s="24" t="s">
        <v>106</v>
      </c>
      <c r="B13" s="18" t="s">
        <v>107</v>
      </c>
      <c r="C13" s="34">
        <f t="shared" si="0"/>
        <v>31257444849</v>
      </c>
      <c r="D13" s="117"/>
      <c r="E13" s="35">
        <v>172534625</v>
      </c>
      <c r="F13" s="35">
        <v>292713422</v>
      </c>
      <c r="G13" s="35">
        <v>319119892</v>
      </c>
      <c r="H13" s="35">
        <v>426650011</v>
      </c>
      <c r="I13" s="35">
        <v>209741876</v>
      </c>
      <c r="J13" s="35">
        <v>247740700</v>
      </c>
      <c r="K13" s="35">
        <v>144634578</v>
      </c>
      <c r="L13" s="35">
        <v>280049347</v>
      </c>
      <c r="M13" s="35">
        <v>167977391</v>
      </c>
      <c r="N13" s="35">
        <v>1254377204</v>
      </c>
      <c r="O13" s="35">
        <v>138746342</v>
      </c>
      <c r="P13" s="35">
        <v>170260341</v>
      </c>
      <c r="Q13" s="35">
        <v>219124340</v>
      </c>
      <c r="R13" s="35">
        <v>207512047</v>
      </c>
      <c r="S13" s="35">
        <v>271964067</v>
      </c>
      <c r="T13" s="35">
        <v>392202855</v>
      </c>
      <c r="U13" s="35">
        <v>272552916</v>
      </c>
      <c r="V13" s="35">
        <v>2473514554</v>
      </c>
      <c r="W13" s="35">
        <v>185375134</v>
      </c>
      <c r="X13" s="35">
        <v>320959429</v>
      </c>
      <c r="Y13" s="35">
        <v>382910411</v>
      </c>
      <c r="Z13" s="35">
        <v>81525932</v>
      </c>
      <c r="AA13" s="35">
        <v>290770967</v>
      </c>
      <c r="AB13" s="35">
        <v>156582113</v>
      </c>
      <c r="AC13" s="35">
        <v>485846555</v>
      </c>
      <c r="AD13" s="35">
        <v>296542540</v>
      </c>
      <c r="AE13" s="35">
        <v>151604491</v>
      </c>
      <c r="AF13" s="35">
        <v>132693971</v>
      </c>
      <c r="AG13" s="35">
        <v>1162621295</v>
      </c>
      <c r="AH13" s="35">
        <v>80693364</v>
      </c>
      <c r="AI13" s="35">
        <v>37018441</v>
      </c>
      <c r="AJ13" s="35">
        <v>220756936</v>
      </c>
      <c r="AK13" s="35">
        <v>990900108</v>
      </c>
      <c r="AL13" s="35">
        <v>78452305</v>
      </c>
      <c r="AM13" s="35">
        <v>417969791</v>
      </c>
      <c r="AN13" s="35">
        <v>714443478</v>
      </c>
      <c r="AO13" s="35">
        <v>51843614</v>
      </c>
      <c r="AP13" s="35">
        <v>165874281</v>
      </c>
      <c r="AQ13" s="35">
        <v>30329240</v>
      </c>
      <c r="AR13" s="35">
        <v>92907415</v>
      </c>
      <c r="AS13" s="35">
        <v>59186599</v>
      </c>
      <c r="AT13" s="35">
        <v>75038001</v>
      </c>
      <c r="AU13" s="35">
        <v>122190305</v>
      </c>
      <c r="AV13" s="35">
        <v>541396587</v>
      </c>
      <c r="AW13" s="35">
        <v>783901710</v>
      </c>
      <c r="AX13" s="35">
        <v>119570535</v>
      </c>
      <c r="AY13" s="35">
        <v>131179805</v>
      </c>
      <c r="AZ13" s="35">
        <v>708874536</v>
      </c>
      <c r="BA13" s="35">
        <v>290396598</v>
      </c>
      <c r="BB13" s="35">
        <v>240578964</v>
      </c>
      <c r="BC13" s="35">
        <v>501899055</v>
      </c>
      <c r="BD13" s="35">
        <v>355985801</v>
      </c>
      <c r="BE13" s="35">
        <v>669419358</v>
      </c>
      <c r="BF13" s="35">
        <v>439795522</v>
      </c>
      <c r="BG13" s="35">
        <v>265418045</v>
      </c>
      <c r="BH13" s="35">
        <v>674757009</v>
      </c>
      <c r="BI13" s="35">
        <v>383129654</v>
      </c>
      <c r="BJ13" s="35">
        <v>279831961</v>
      </c>
      <c r="BK13" s="35">
        <v>232109528</v>
      </c>
      <c r="BL13" s="35">
        <v>953951560</v>
      </c>
      <c r="BM13" s="35">
        <v>436117682</v>
      </c>
      <c r="BN13" s="35">
        <v>653147754</v>
      </c>
      <c r="BO13" s="35">
        <v>452463299</v>
      </c>
      <c r="BP13" s="35">
        <v>640404570</v>
      </c>
      <c r="BQ13" s="35">
        <v>46475912</v>
      </c>
      <c r="BR13" s="35">
        <v>72285169</v>
      </c>
      <c r="BS13" s="35">
        <v>121346801</v>
      </c>
      <c r="BT13" s="35">
        <v>452874204</v>
      </c>
      <c r="BU13" s="35">
        <v>1046663330</v>
      </c>
      <c r="BV13" s="35">
        <v>485609521</v>
      </c>
      <c r="BW13" s="35">
        <v>611820597</v>
      </c>
      <c r="BX13" s="35">
        <v>477825235</v>
      </c>
      <c r="BY13" s="35">
        <v>356019885</v>
      </c>
      <c r="BZ13" s="35">
        <v>246141952</v>
      </c>
      <c r="CA13" s="35">
        <v>237521776</v>
      </c>
      <c r="CB13" s="35">
        <v>797292068</v>
      </c>
      <c r="CC13" s="35">
        <v>231986664</v>
      </c>
      <c r="CD13" s="35">
        <v>327385988</v>
      </c>
      <c r="CE13" s="35">
        <v>388503875</v>
      </c>
      <c r="CF13" s="35">
        <v>424821040</v>
      </c>
      <c r="CG13" s="35">
        <v>297052046</v>
      </c>
      <c r="CH13" s="35">
        <v>29890278</v>
      </c>
      <c r="CI13" s="35">
        <v>226634701</v>
      </c>
      <c r="CJ13" s="35">
        <v>82391285</v>
      </c>
      <c r="CK13" s="35">
        <v>80981586</v>
      </c>
      <c r="CL13" s="35">
        <v>15138179</v>
      </c>
    </row>
    <row r="14" spans="1:91" ht="25.5">
      <c r="A14" s="24" t="s">
        <v>108</v>
      </c>
      <c r="B14" s="18" t="s">
        <v>109</v>
      </c>
      <c r="C14" s="34">
        <f t="shared" si="0"/>
        <v>12512311559</v>
      </c>
      <c r="D14" s="117"/>
      <c r="E14" s="35">
        <v>204681085</v>
      </c>
      <c r="F14" s="35">
        <v>577458</v>
      </c>
      <c r="G14" s="35">
        <v>132658796</v>
      </c>
      <c r="H14" s="35">
        <v>113510179</v>
      </c>
      <c r="I14" s="35">
        <v>214563017</v>
      </c>
      <c r="J14" s="35">
        <v>87599658</v>
      </c>
      <c r="K14" s="35">
        <v>49251191</v>
      </c>
      <c r="L14" s="35">
        <v>86842051</v>
      </c>
      <c r="M14" s="35">
        <v>171989552</v>
      </c>
      <c r="N14" s="35">
        <v>259963847</v>
      </c>
      <c r="O14" s="35">
        <v>72259715</v>
      </c>
      <c r="P14" s="35">
        <v>113747242</v>
      </c>
      <c r="Q14" s="35">
        <v>19139213</v>
      </c>
      <c r="R14" s="35">
        <v>99233863</v>
      </c>
      <c r="S14" s="35">
        <v>118504509</v>
      </c>
      <c r="T14" s="35">
        <v>98282394</v>
      </c>
      <c r="U14" s="35">
        <v>89569508</v>
      </c>
      <c r="V14" s="35">
        <v>282996827</v>
      </c>
      <c r="W14" s="35">
        <v>37039143</v>
      </c>
      <c r="X14" s="35">
        <v>62989593</v>
      </c>
      <c r="Y14" s="35">
        <v>129761771</v>
      </c>
      <c r="Z14" s="35">
        <v>21459261</v>
      </c>
      <c r="AA14" s="35">
        <v>103498129</v>
      </c>
      <c r="AB14" s="35">
        <v>80579202</v>
      </c>
      <c r="AC14" s="35">
        <v>173261428</v>
      </c>
      <c r="AD14" s="35">
        <v>121511749</v>
      </c>
      <c r="AE14" s="35">
        <v>112873136</v>
      </c>
      <c r="AF14" s="35">
        <v>29690922</v>
      </c>
      <c r="AG14" s="35">
        <v>648055754</v>
      </c>
      <c r="AH14" s="35">
        <v>11925011</v>
      </c>
      <c r="AI14" s="35">
        <v>6792260</v>
      </c>
      <c r="AJ14" s="35">
        <v>142314562</v>
      </c>
      <c r="AK14" s="35">
        <v>479400705</v>
      </c>
      <c r="AL14" s="35">
        <v>51422950</v>
      </c>
      <c r="AM14" s="35">
        <v>79565053</v>
      </c>
      <c r="AN14" s="35">
        <v>847592677</v>
      </c>
      <c r="AO14" s="35">
        <v>42711023</v>
      </c>
      <c r="AP14" s="35">
        <v>157928100</v>
      </c>
      <c r="AQ14" s="35">
        <v>46484928</v>
      </c>
      <c r="AR14" s="35">
        <v>67486223</v>
      </c>
      <c r="AS14" s="35">
        <v>36937718</v>
      </c>
      <c r="AT14" s="35">
        <v>56584472</v>
      </c>
      <c r="AU14" s="35">
        <v>58788805</v>
      </c>
      <c r="AV14" s="35">
        <v>375077561</v>
      </c>
      <c r="AW14" s="35">
        <v>473506070</v>
      </c>
      <c r="AX14" s="35">
        <v>70608922</v>
      </c>
      <c r="AY14" s="35">
        <v>77894697</v>
      </c>
      <c r="AZ14" s="35">
        <v>611300965</v>
      </c>
      <c r="BA14" s="35">
        <v>78304092</v>
      </c>
      <c r="BB14" s="35">
        <v>84678203</v>
      </c>
      <c r="BC14" s="35">
        <v>123201948</v>
      </c>
      <c r="BD14" s="35">
        <v>38418971</v>
      </c>
      <c r="BE14" s="35">
        <v>314671159</v>
      </c>
      <c r="BF14" s="35">
        <v>286101506</v>
      </c>
      <c r="BG14" s="35">
        <v>187046396</v>
      </c>
      <c r="BH14" s="35">
        <v>533266127</v>
      </c>
      <c r="BI14" s="35">
        <v>77998063</v>
      </c>
      <c r="BJ14" s="35">
        <v>382009409</v>
      </c>
      <c r="BK14" s="35">
        <v>24682828</v>
      </c>
      <c r="BL14" s="35">
        <v>327436433</v>
      </c>
      <c r="BM14" s="35">
        <v>42640777</v>
      </c>
      <c r="BN14" s="35">
        <v>118947558</v>
      </c>
      <c r="BO14" s="35">
        <v>89968095</v>
      </c>
      <c r="BP14" s="35">
        <v>134665637</v>
      </c>
      <c r="BQ14" s="35">
        <v>25315049</v>
      </c>
      <c r="BR14" s="35">
        <v>17082318</v>
      </c>
      <c r="BS14" s="35">
        <v>29245979</v>
      </c>
      <c r="BT14" s="35">
        <v>127662048</v>
      </c>
      <c r="BU14" s="35">
        <v>192757427</v>
      </c>
      <c r="BV14" s="35">
        <v>121592066</v>
      </c>
      <c r="BW14" s="35">
        <v>190637133</v>
      </c>
      <c r="BX14" s="35">
        <v>165757460</v>
      </c>
      <c r="BY14" s="35">
        <v>131590399</v>
      </c>
      <c r="BZ14" s="35">
        <v>215395649</v>
      </c>
      <c r="CA14" s="35">
        <v>111056097</v>
      </c>
      <c r="CB14" s="35">
        <v>456666136</v>
      </c>
      <c r="CC14" s="35">
        <v>15916289</v>
      </c>
      <c r="CD14" s="35">
        <v>90068851</v>
      </c>
      <c r="CE14" s="35">
        <v>86694925</v>
      </c>
      <c r="CF14" s="35">
        <v>81066009</v>
      </c>
      <c r="CG14" s="35">
        <v>123350079</v>
      </c>
      <c r="CH14" s="35">
        <v>5544921</v>
      </c>
      <c r="CI14" s="35">
        <v>39331291</v>
      </c>
      <c r="CJ14" s="35">
        <v>10587308</v>
      </c>
      <c r="CK14" s="35">
        <v>544028</v>
      </c>
      <c r="CL14" s="35" t="s">
        <v>151</v>
      </c>
    </row>
    <row r="15" spans="1:91" ht="25.5">
      <c r="A15" s="24" t="s">
        <v>110</v>
      </c>
      <c r="B15" s="18" t="s">
        <v>111</v>
      </c>
      <c r="C15" s="34">
        <f t="shared" si="0"/>
        <v>26655361830</v>
      </c>
      <c r="D15" s="117"/>
      <c r="E15" s="35">
        <v>189206080</v>
      </c>
      <c r="F15" s="35">
        <v>92903777</v>
      </c>
      <c r="G15" s="35">
        <v>205276864</v>
      </c>
      <c r="H15" s="35">
        <v>251104070</v>
      </c>
      <c r="I15" s="35">
        <v>118657147</v>
      </c>
      <c r="J15" s="35">
        <v>139785199</v>
      </c>
      <c r="K15" s="35">
        <v>76390851</v>
      </c>
      <c r="L15" s="35">
        <v>94155452</v>
      </c>
      <c r="M15" s="35">
        <v>130730804</v>
      </c>
      <c r="N15" s="35">
        <v>1018775369</v>
      </c>
      <c r="O15" s="35">
        <v>83348447</v>
      </c>
      <c r="P15" s="35">
        <v>100198574</v>
      </c>
      <c r="Q15" s="35">
        <v>89016002</v>
      </c>
      <c r="R15" s="35">
        <v>116648363</v>
      </c>
      <c r="S15" s="35">
        <v>176986042</v>
      </c>
      <c r="T15" s="35">
        <v>202224916</v>
      </c>
      <c r="U15" s="35">
        <v>124480996</v>
      </c>
      <c r="V15" s="35">
        <v>3238931225</v>
      </c>
      <c r="W15" s="35">
        <v>93707551</v>
      </c>
      <c r="X15" s="35">
        <v>169110748</v>
      </c>
      <c r="Y15" s="35">
        <v>373718461</v>
      </c>
      <c r="Z15" s="35">
        <v>22376228</v>
      </c>
      <c r="AA15" s="35">
        <v>157967294</v>
      </c>
      <c r="AB15" s="35">
        <v>137301799</v>
      </c>
      <c r="AC15" s="35">
        <v>298840083</v>
      </c>
      <c r="AD15" s="35">
        <v>273937161</v>
      </c>
      <c r="AE15" s="35">
        <v>71873568</v>
      </c>
      <c r="AF15" s="35">
        <v>48163208</v>
      </c>
      <c r="AG15" s="35">
        <v>3178710594</v>
      </c>
      <c r="AH15" s="35">
        <v>57325837</v>
      </c>
      <c r="AI15" s="35">
        <v>17945741</v>
      </c>
      <c r="AJ15" s="35">
        <v>145235257</v>
      </c>
      <c r="AK15" s="35">
        <v>662711822</v>
      </c>
      <c r="AL15" s="35">
        <v>85074372</v>
      </c>
      <c r="AM15" s="35">
        <v>296479887</v>
      </c>
      <c r="AN15" s="35">
        <v>643928760</v>
      </c>
      <c r="AO15" s="35">
        <v>25058165</v>
      </c>
      <c r="AP15" s="35">
        <v>157922601</v>
      </c>
      <c r="AQ15" s="35">
        <v>14787678</v>
      </c>
      <c r="AR15" s="35">
        <v>110099597</v>
      </c>
      <c r="AS15" s="35">
        <v>38133402</v>
      </c>
      <c r="AT15" s="35">
        <v>35706854</v>
      </c>
      <c r="AU15" s="35">
        <v>111807414</v>
      </c>
      <c r="AV15" s="35">
        <v>1190347238</v>
      </c>
      <c r="AW15" s="35">
        <v>615527959</v>
      </c>
      <c r="AX15" s="35">
        <v>144831401</v>
      </c>
      <c r="AY15" s="35">
        <v>293608248</v>
      </c>
      <c r="AZ15" s="35">
        <v>490674506</v>
      </c>
      <c r="BA15" s="35">
        <v>183751039</v>
      </c>
      <c r="BB15" s="35">
        <v>367718222</v>
      </c>
      <c r="BC15" s="35">
        <v>345243460</v>
      </c>
      <c r="BD15" s="35">
        <v>174143686</v>
      </c>
      <c r="BE15" s="35">
        <v>265218528</v>
      </c>
      <c r="BF15" s="35">
        <v>500314171</v>
      </c>
      <c r="BG15" s="35">
        <v>125257270</v>
      </c>
      <c r="BH15" s="35">
        <v>445628877</v>
      </c>
      <c r="BI15" s="35">
        <v>175165477</v>
      </c>
      <c r="BJ15" s="35">
        <v>171582420</v>
      </c>
      <c r="BK15" s="35">
        <v>109283025</v>
      </c>
      <c r="BL15" s="35">
        <v>711714817</v>
      </c>
      <c r="BM15" s="35">
        <v>325417870</v>
      </c>
      <c r="BN15" s="35">
        <v>583775876</v>
      </c>
      <c r="BO15" s="35">
        <v>267174340</v>
      </c>
      <c r="BP15" s="35">
        <v>622448440</v>
      </c>
      <c r="BQ15" s="35">
        <v>96123002</v>
      </c>
      <c r="BR15" s="35">
        <v>41698977</v>
      </c>
      <c r="BS15" s="35">
        <v>110314459</v>
      </c>
      <c r="BT15" s="35">
        <v>264633206</v>
      </c>
      <c r="BU15" s="35">
        <v>585895201</v>
      </c>
      <c r="BV15" s="35">
        <v>429771898</v>
      </c>
      <c r="BW15" s="35">
        <v>259812187</v>
      </c>
      <c r="BX15" s="35">
        <v>409344245</v>
      </c>
      <c r="BY15" s="35">
        <v>529370050</v>
      </c>
      <c r="BZ15" s="35">
        <v>139981551</v>
      </c>
      <c r="CA15" s="35">
        <v>144395589</v>
      </c>
      <c r="CB15" s="35">
        <v>236898948</v>
      </c>
      <c r="CC15" s="35">
        <v>113407309</v>
      </c>
      <c r="CD15" s="35">
        <v>159899084</v>
      </c>
      <c r="CE15" s="35">
        <v>350933452</v>
      </c>
      <c r="CF15" s="35">
        <v>432400564</v>
      </c>
      <c r="CG15" s="35">
        <v>150834795</v>
      </c>
      <c r="CH15" s="35">
        <v>168378974</v>
      </c>
      <c r="CI15" s="35">
        <v>211107358</v>
      </c>
      <c r="CJ15" s="35">
        <v>23045284</v>
      </c>
      <c r="CK15" s="35">
        <v>10484647</v>
      </c>
      <c r="CL15" s="35">
        <v>1059920</v>
      </c>
    </row>
    <row r="16" spans="1:91" ht="15">
      <c r="A16" s="24" t="s">
        <v>112</v>
      </c>
      <c r="B16" s="18" t="s">
        <v>113</v>
      </c>
      <c r="C16" s="34">
        <f t="shared" si="0"/>
        <v>36085759552</v>
      </c>
      <c r="D16" s="117"/>
      <c r="E16" s="35">
        <v>386245037</v>
      </c>
      <c r="F16" s="35">
        <v>168005988</v>
      </c>
      <c r="G16" s="35">
        <v>211352342</v>
      </c>
      <c r="H16" s="35">
        <v>260245981</v>
      </c>
      <c r="I16" s="35">
        <v>167622904</v>
      </c>
      <c r="J16" s="35">
        <v>205041019</v>
      </c>
      <c r="K16" s="35">
        <v>156555267</v>
      </c>
      <c r="L16" s="35">
        <v>192481602</v>
      </c>
      <c r="M16" s="35">
        <v>143598595</v>
      </c>
      <c r="N16" s="35">
        <v>1197009891</v>
      </c>
      <c r="O16" s="35">
        <v>104409471</v>
      </c>
      <c r="P16" s="35">
        <v>85421128</v>
      </c>
      <c r="Q16" s="35">
        <v>192798397</v>
      </c>
      <c r="R16" s="35">
        <v>150372133</v>
      </c>
      <c r="S16" s="35">
        <v>197268088</v>
      </c>
      <c r="T16" s="35">
        <v>210837534</v>
      </c>
      <c r="U16" s="35">
        <v>177388797</v>
      </c>
      <c r="V16" s="35">
        <v>4163883919</v>
      </c>
      <c r="W16" s="35">
        <v>209942924</v>
      </c>
      <c r="X16" s="35">
        <v>312954390</v>
      </c>
      <c r="Y16" s="35">
        <v>297716003</v>
      </c>
      <c r="Z16" s="35">
        <v>35193636</v>
      </c>
      <c r="AA16" s="35">
        <v>163356049</v>
      </c>
      <c r="AB16" s="35">
        <v>232411318</v>
      </c>
      <c r="AC16" s="35">
        <v>356638854</v>
      </c>
      <c r="AD16" s="35">
        <v>187282570</v>
      </c>
      <c r="AE16" s="35">
        <v>134152398</v>
      </c>
      <c r="AF16" s="35">
        <v>78632930</v>
      </c>
      <c r="AG16" s="35">
        <v>1255604140</v>
      </c>
      <c r="AH16" s="35">
        <v>122726335</v>
      </c>
      <c r="AI16" s="35">
        <v>30737449</v>
      </c>
      <c r="AJ16" s="35">
        <v>291606313</v>
      </c>
      <c r="AK16" s="35">
        <v>890638480</v>
      </c>
      <c r="AL16" s="35">
        <v>146909150</v>
      </c>
      <c r="AM16" s="35">
        <v>479434086</v>
      </c>
      <c r="AN16" s="35">
        <v>926936662</v>
      </c>
      <c r="AO16" s="35">
        <v>50627793</v>
      </c>
      <c r="AP16" s="35">
        <v>319921054</v>
      </c>
      <c r="AQ16" s="35">
        <v>22598100</v>
      </c>
      <c r="AR16" s="35">
        <v>96203409</v>
      </c>
      <c r="AS16" s="35">
        <v>62159739</v>
      </c>
      <c r="AT16" s="35">
        <v>183429755</v>
      </c>
      <c r="AU16" s="35">
        <v>89929334</v>
      </c>
      <c r="AV16" s="35">
        <v>563159482</v>
      </c>
      <c r="AW16" s="35">
        <v>654082513</v>
      </c>
      <c r="AX16" s="35">
        <v>133739641</v>
      </c>
      <c r="AY16" s="35">
        <v>99908781</v>
      </c>
      <c r="AZ16" s="35">
        <v>699748528</v>
      </c>
      <c r="BA16" s="35">
        <v>208899769</v>
      </c>
      <c r="BB16" s="35">
        <v>321247149</v>
      </c>
      <c r="BC16" s="35">
        <v>605091479</v>
      </c>
      <c r="BD16" s="35">
        <v>809657282</v>
      </c>
      <c r="BE16" s="35">
        <v>728854857</v>
      </c>
      <c r="BF16" s="35">
        <v>1752023518</v>
      </c>
      <c r="BG16" s="35">
        <v>175769502</v>
      </c>
      <c r="BH16" s="35">
        <v>2799407611</v>
      </c>
      <c r="BI16" s="35">
        <v>285777649</v>
      </c>
      <c r="BJ16" s="35">
        <v>1602154717</v>
      </c>
      <c r="BK16" s="35">
        <v>261987547</v>
      </c>
      <c r="BL16" s="35">
        <v>857939627</v>
      </c>
      <c r="BM16" s="35">
        <v>252983372</v>
      </c>
      <c r="BN16" s="35">
        <v>811341202</v>
      </c>
      <c r="BO16" s="35">
        <v>255533401</v>
      </c>
      <c r="BP16" s="35">
        <v>511786200</v>
      </c>
      <c r="BQ16" s="35">
        <v>62009019</v>
      </c>
      <c r="BR16" s="35">
        <v>74715682</v>
      </c>
      <c r="BS16" s="35">
        <v>169973564</v>
      </c>
      <c r="BT16" s="35">
        <v>319302499</v>
      </c>
      <c r="BU16" s="35">
        <v>631330382</v>
      </c>
      <c r="BV16" s="35">
        <v>498360988</v>
      </c>
      <c r="BW16" s="35">
        <v>354725864</v>
      </c>
      <c r="BX16" s="35">
        <v>588147040</v>
      </c>
      <c r="BY16" s="35">
        <v>472714349</v>
      </c>
      <c r="BZ16" s="35">
        <v>209357983</v>
      </c>
      <c r="CA16" s="35">
        <v>226097452</v>
      </c>
      <c r="CB16" s="35">
        <v>420269154</v>
      </c>
      <c r="CC16" s="35">
        <v>215225828</v>
      </c>
      <c r="CD16" s="35">
        <v>299447235</v>
      </c>
      <c r="CE16" s="35">
        <v>840260918</v>
      </c>
      <c r="CF16" s="35">
        <v>314262590</v>
      </c>
      <c r="CG16" s="35">
        <v>275856306</v>
      </c>
      <c r="CH16" s="35">
        <v>50780282</v>
      </c>
      <c r="CI16" s="35">
        <v>234196250</v>
      </c>
      <c r="CJ16" s="35">
        <v>67536842</v>
      </c>
      <c r="CK16" s="35">
        <v>18843269</v>
      </c>
      <c r="CL16" s="35">
        <v>2971265</v>
      </c>
    </row>
    <row r="17" spans="1:90" ht="25.5">
      <c r="A17" s="25" t="s">
        <v>114</v>
      </c>
      <c r="B17" s="18" t="s">
        <v>115</v>
      </c>
      <c r="C17" s="34">
        <f t="shared" si="0"/>
        <v>7381242589</v>
      </c>
      <c r="D17" s="117"/>
      <c r="E17" s="35">
        <v>86715383</v>
      </c>
      <c r="F17" s="35">
        <v>54359547</v>
      </c>
      <c r="G17" s="35">
        <v>32216874</v>
      </c>
      <c r="H17" s="35">
        <v>24935052</v>
      </c>
      <c r="I17" s="35">
        <v>61187373</v>
      </c>
      <c r="J17" s="35">
        <v>39902918</v>
      </c>
      <c r="K17" s="35">
        <v>43591199</v>
      </c>
      <c r="L17" s="35">
        <v>60492080</v>
      </c>
      <c r="M17" s="35">
        <v>32317331</v>
      </c>
      <c r="N17" s="35">
        <v>518403582</v>
      </c>
      <c r="O17" s="35">
        <v>15644715</v>
      </c>
      <c r="P17" s="35">
        <v>14234227</v>
      </c>
      <c r="Q17" s="35">
        <v>110696959</v>
      </c>
      <c r="R17" s="35">
        <v>54439860</v>
      </c>
      <c r="S17" s="35">
        <v>63571049</v>
      </c>
      <c r="T17" s="35">
        <v>78301711</v>
      </c>
      <c r="U17" s="35">
        <v>61033193</v>
      </c>
      <c r="V17" s="35">
        <v>174722110</v>
      </c>
      <c r="W17" s="35">
        <v>32468347</v>
      </c>
      <c r="X17" s="35">
        <v>102550254</v>
      </c>
      <c r="Y17" s="35">
        <v>49948480</v>
      </c>
      <c r="Z17" s="35">
        <v>11568659</v>
      </c>
      <c r="AA17" s="35">
        <v>19795755</v>
      </c>
      <c r="AB17" s="35">
        <v>75159656</v>
      </c>
      <c r="AC17" s="35">
        <v>112231051</v>
      </c>
      <c r="AD17" s="35">
        <v>25630489</v>
      </c>
      <c r="AE17" s="35">
        <v>44217666</v>
      </c>
      <c r="AF17" s="35">
        <v>22062938</v>
      </c>
      <c r="AG17" s="35">
        <v>60381802</v>
      </c>
      <c r="AH17" s="35">
        <v>4274506</v>
      </c>
      <c r="AI17" s="35">
        <v>4859647</v>
      </c>
      <c r="AJ17" s="35">
        <v>76968769</v>
      </c>
      <c r="AK17" s="35">
        <v>206518828</v>
      </c>
      <c r="AL17" s="35">
        <v>32382669</v>
      </c>
      <c r="AM17" s="35">
        <v>153583672</v>
      </c>
      <c r="AN17" s="35">
        <v>91901340</v>
      </c>
      <c r="AO17" s="35">
        <v>17231142</v>
      </c>
      <c r="AP17" s="35">
        <v>34115054</v>
      </c>
      <c r="AQ17" s="35">
        <v>1503600</v>
      </c>
      <c r="AR17" s="35">
        <v>34032580</v>
      </c>
      <c r="AS17" s="35">
        <v>14392400</v>
      </c>
      <c r="AT17" s="35">
        <v>52970219</v>
      </c>
      <c r="AU17" s="35">
        <v>2814500</v>
      </c>
      <c r="AV17" s="35">
        <v>171874025</v>
      </c>
      <c r="AW17" s="35">
        <v>149409079</v>
      </c>
      <c r="AX17" s="35">
        <v>32277033</v>
      </c>
      <c r="AY17" s="35">
        <v>19901182</v>
      </c>
      <c r="AZ17" s="35">
        <v>217369365</v>
      </c>
      <c r="BA17" s="35">
        <v>46266207</v>
      </c>
      <c r="BB17" s="35">
        <v>45071886</v>
      </c>
      <c r="BC17" s="35">
        <v>194531199</v>
      </c>
      <c r="BD17" s="35">
        <v>644471419</v>
      </c>
      <c r="BE17" s="35">
        <v>449000696</v>
      </c>
      <c r="BF17" s="35">
        <v>139752014</v>
      </c>
      <c r="BG17" s="35">
        <v>34722665</v>
      </c>
      <c r="BH17" s="35">
        <v>172952160</v>
      </c>
      <c r="BI17" s="35">
        <v>26176998</v>
      </c>
      <c r="BJ17" s="35">
        <v>130305827</v>
      </c>
      <c r="BK17" s="35">
        <v>81389369</v>
      </c>
      <c r="BL17" s="35">
        <v>268226450</v>
      </c>
      <c r="BM17" s="35">
        <v>39902521</v>
      </c>
      <c r="BN17" s="35">
        <v>305682653</v>
      </c>
      <c r="BO17" s="35">
        <v>37314033</v>
      </c>
      <c r="BP17" s="35">
        <v>194714956</v>
      </c>
      <c r="BQ17" s="35">
        <v>5347461</v>
      </c>
      <c r="BR17" s="35">
        <v>13272301</v>
      </c>
      <c r="BS17" s="35">
        <v>55623552</v>
      </c>
      <c r="BT17" s="35">
        <v>69439952</v>
      </c>
      <c r="BU17" s="35">
        <v>100151515</v>
      </c>
      <c r="BV17" s="35">
        <v>40619566</v>
      </c>
      <c r="BW17" s="35">
        <v>47147935</v>
      </c>
      <c r="BX17" s="35">
        <v>134968021</v>
      </c>
      <c r="BY17" s="35">
        <v>67664330</v>
      </c>
      <c r="BZ17" s="35">
        <v>29941691</v>
      </c>
      <c r="CA17" s="35">
        <v>33787146</v>
      </c>
      <c r="CB17" s="35">
        <v>50811351</v>
      </c>
      <c r="CC17" s="35">
        <v>22121442</v>
      </c>
      <c r="CD17" s="35">
        <v>81413718</v>
      </c>
      <c r="CE17" s="35">
        <v>239045069</v>
      </c>
      <c r="CF17" s="35">
        <v>24370338</v>
      </c>
      <c r="CG17" s="35">
        <v>81654605</v>
      </c>
      <c r="CH17" s="35">
        <v>1013855</v>
      </c>
      <c r="CI17" s="35">
        <v>38040622</v>
      </c>
      <c r="CJ17" s="35">
        <v>28684396</v>
      </c>
      <c r="CK17" s="35">
        <v>4366900</v>
      </c>
      <c r="CL17" s="35">
        <v>115900</v>
      </c>
    </row>
    <row r="18" spans="1:90" ht="15">
      <c r="A18" s="24" t="s">
        <v>116</v>
      </c>
      <c r="B18" s="18" t="s">
        <v>117</v>
      </c>
      <c r="C18" s="34">
        <f t="shared" si="0"/>
        <v>114038470</v>
      </c>
      <c r="D18" s="117"/>
      <c r="E18" s="35">
        <v>2237609</v>
      </c>
      <c r="F18" s="35">
        <v>738224</v>
      </c>
      <c r="G18" s="35">
        <v>2185390</v>
      </c>
      <c r="H18" s="35">
        <v>3202911</v>
      </c>
      <c r="I18" s="35">
        <v>1522368</v>
      </c>
      <c r="J18" s="35">
        <v>252967</v>
      </c>
      <c r="K18" s="35">
        <v>213906</v>
      </c>
      <c r="L18" s="35">
        <v>3273517</v>
      </c>
      <c r="M18" s="35">
        <v>808150</v>
      </c>
      <c r="N18" s="35">
        <v>2355989</v>
      </c>
      <c r="O18" s="35">
        <v>1073276</v>
      </c>
      <c r="P18" s="35">
        <v>1101640</v>
      </c>
      <c r="Q18" s="35">
        <v>234685</v>
      </c>
      <c r="R18" s="35">
        <v>375645</v>
      </c>
      <c r="S18" s="35">
        <v>467055</v>
      </c>
      <c r="T18" s="35">
        <v>1069110</v>
      </c>
      <c r="U18" s="35">
        <v>684834</v>
      </c>
      <c r="V18" s="35">
        <v>460362</v>
      </c>
      <c r="W18" s="35">
        <v>1377594</v>
      </c>
      <c r="X18" s="35">
        <v>1978192</v>
      </c>
      <c r="Y18" s="35">
        <v>800796</v>
      </c>
      <c r="Z18" s="35">
        <v>38998</v>
      </c>
      <c r="AA18" s="35">
        <v>1360737</v>
      </c>
      <c r="AB18" s="35">
        <v>1335619</v>
      </c>
      <c r="AC18" s="35">
        <v>1822813</v>
      </c>
      <c r="AD18" s="35">
        <v>559997</v>
      </c>
      <c r="AE18" s="35">
        <v>514546</v>
      </c>
      <c r="AF18" s="35">
        <v>554281</v>
      </c>
      <c r="AG18" s="35">
        <v>5342658</v>
      </c>
      <c r="AH18" s="35">
        <v>289040</v>
      </c>
      <c r="AI18" s="35">
        <v>202251</v>
      </c>
      <c r="AJ18" s="35">
        <v>806797</v>
      </c>
      <c r="AK18" s="35">
        <v>2472558</v>
      </c>
      <c r="AL18" s="35">
        <v>175734</v>
      </c>
      <c r="AM18" s="35">
        <v>1579752</v>
      </c>
      <c r="AN18" s="35">
        <v>1904660</v>
      </c>
      <c r="AO18" s="35">
        <v>128624</v>
      </c>
      <c r="AP18" s="35">
        <v>40691</v>
      </c>
      <c r="AQ18" s="35">
        <v>101402</v>
      </c>
      <c r="AR18" s="35">
        <v>229697</v>
      </c>
      <c r="AS18" s="35">
        <v>170730</v>
      </c>
      <c r="AT18" s="35">
        <v>18764</v>
      </c>
      <c r="AU18" s="35" t="s">
        <v>151</v>
      </c>
      <c r="AV18" s="35">
        <v>724070</v>
      </c>
      <c r="AW18" s="35">
        <v>4578614</v>
      </c>
      <c r="AX18" s="35">
        <v>582745</v>
      </c>
      <c r="AY18" s="35">
        <v>228640</v>
      </c>
      <c r="AZ18" s="35">
        <v>5980581</v>
      </c>
      <c r="BA18" s="35">
        <v>1350280</v>
      </c>
      <c r="BB18" s="35">
        <v>608215</v>
      </c>
      <c r="BC18" s="35">
        <v>2763856</v>
      </c>
      <c r="BD18" s="35">
        <v>734151</v>
      </c>
      <c r="BE18" s="35">
        <v>2109374</v>
      </c>
      <c r="BF18" s="35">
        <v>2205897</v>
      </c>
      <c r="BG18" s="35">
        <v>1522235</v>
      </c>
      <c r="BH18" s="35">
        <v>2749387</v>
      </c>
      <c r="BI18" s="35">
        <v>2832336</v>
      </c>
      <c r="BJ18" s="35">
        <v>1053135</v>
      </c>
      <c r="BK18" s="35">
        <v>902133</v>
      </c>
      <c r="BL18" s="35">
        <v>4755392</v>
      </c>
      <c r="BM18" s="35">
        <v>1947606</v>
      </c>
      <c r="BN18" s="35">
        <v>1701382</v>
      </c>
      <c r="BO18" s="35">
        <v>840627</v>
      </c>
      <c r="BP18" s="35">
        <v>2869554</v>
      </c>
      <c r="BQ18" s="35">
        <v>185688</v>
      </c>
      <c r="BR18" s="35">
        <v>168989</v>
      </c>
      <c r="BS18" s="35">
        <v>301103</v>
      </c>
      <c r="BT18" s="35">
        <v>779160</v>
      </c>
      <c r="BU18" s="35">
        <v>6005831</v>
      </c>
      <c r="BV18" s="35">
        <v>2007847</v>
      </c>
      <c r="BW18" s="35">
        <v>1042618</v>
      </c>
      <c r="BX18" s="35">
        <v>3015788</v>
      </c>
      <c r="BY18" s="35">
        <v>1556489</v>
      </c>
      <c r="BZ18" s="35">
        <v>996780</v>
      </c>
      <c r="CA18" s="35">
        <v>853263</v>
      </c>
      <c r="CB18" s="35">
        <v>2207523</v>
      </c>
      <c r="CC18" s="35">
        <v>394247</v>
      </c>
      <c r="CD18" s="35">
        <v>964204</v>
      </c>
      <c r="CE18" s="35">
        <v>1167851</v>
      </c>
      <c r="CF18" s="35">
        <v>931359</v>
      </c>
      <c r="CG18" s="35">
        <v>524311</v>
      </c>
      <c r="CH18" s="35">
        <v>261513</v>
      </c>
      <c r="CI18" s="35">
        <v>1385901</v>
      </c>
      <c r="CJ18" s="35">
        <v>28211</v>
      </c>
      <c r="CK18" s="35">
        <v>155015</v>
      </c>
      <c r="CL18" s="35" t="s">
        <v>151</v>
      </c>
    </row>
    <row r="19" spans="1:90" ht="15">
      <c r="A19" s="22" t="s">
        <v>118</v>
      </c>
      <c r="B19" s="23" t="s">
        <v>119</v>
      </c>
      <c r="C19" s="34">
        <f t="shared" si="0"/>
        <v>5093020987</v>
      </c>
      <c r="D19" s="117">
        <f>C19/$C$5*100</f>
        <v>0.45081612736080418</v>
      </c>
      <c r="E19" s="35">
        <v>9630516</v>
      </c>
      <c r="F19" s="35">
        <v>7957699</v>
      </c>
      <c r="G19" s="35">
        <v>35074358</v>
      </c>
      <c r="H19" s="35">
        <v>53627983</v>
      </c>
      <c r="I19" s="35">
        <v>9451960</v>
      </c>
      <c r="J19" s="35">
        <v>10273869</v>
      </c>
      <c r="K19" s="35">
        <v>4128280</v>
      </c>
      <c r="L19" s="35">
        <v>5605303</v>
      </c>
      <c r="M19" s="35">
        <v>28174302</v>
      </c>
      <c r="N19" s="35">
        <v>189244687</v>
      </c>
      <c r="O19" s="35">
        <v>3585133</v>
      </c>
      <c r="P19" s="35">
        <v>18820090</v>
      </c>
      <c r="Q19" s="35">
        <v>13622289</v>
      </c>
      <c r="R19" s="35">
        <v>15895836</v>
      </c>
      <c r="S19" s="35">
        <v>702533</v>
      </c>
      <c r="T19" s="35">
        <v>15582358</v>
      </c>
      <c r="U19" s="35">
        <v>24367883</v>
      </c>
      <c r="V19" s="35">
        <v>253100641</v>
      </c>
      <c r="W19" s="35">
        <v>8564406</v>
      </c>
      <c r="X19" s="35">
        <v>22793962</v>
      </c>
      <c r="Y19" s="35">
        <v>18422957</v>
      </c>
      <c r="Z19" s="35">
        <v>1868654</v>
      </c>
      <c r="AA19" s="35">
        <v>24226919</v>
      </c>
      <c r="AB19" s="35">
        <v>14137076</v>
      </c>
      <c r="AC19" s="35">
        <v>35199515</v>
      </c>
      <c r="AD19" s="35">
        <v>15678665</v>
      </c>
      <c r="AE19" s="35">
        <v>11284570</v>
      </c>
      <c r="AF19" s="35">
        <v>1631197</v>
      </c>
      <c r="AG19" s="35">
        <v>417048475</v>
      </c>
      <c r="AH19" s="35">
        <v>108703720</v>
      </c>
      <c r="AI19" s="35">
        <v>60335</v>
      </c>
      <c r="AJ19" s="35">
        <v>3199714</v>
      </c>
      <c r="AK19" s="35">
        <v>27386609</v>
      </c>
      <c r="AL19" s="35">
        <v>7545482</v>
      </c>
      <c r="AM19" s="35">
        <v>51657112</v>
      </c>
      <c r="AN19" s="35">
        <v>4438391</v>
      </c>
      <c r="AO19" s="35">
        <v>103771</v>
      </c>
      <c r="AP19" s="35">
        <v>706600</v>
      </c>
      <c r="AQ19" s="35">
        <v>730214</v>
      </c>
      <c r="AR19" s="35">
        <v>173057493</v>
      </c>
      <c r="AS19" s="35">
        <v>1510920</v>
      </c>
      <c r="AT19" s="35">
        <v>305886</v>
      </c>
      <c r="AU19" s="35">
        <v>2258500</v>
      </c>
      <c r="AV19" s="35">
        <v>43851618</v>
      </c>
      <c r="AW19" s="35">
        <v>134883224</v>
      </c>
      <c r="AX19" s="35">
        <v>90256532</v>
      </c>
      <c r="AY19" s="35">
        <v>1973240</v>
      </c>
      <c r="AZ19" s="35">
        <v>119759715</v>
      </c>
      <c r="BA19" s="35">
        <v>46382883</v>
      </c>
      <c r="BB19" s="35">
        <v>79145026</v>
      </c>
      <c r="BC19" s="35">
        <v>64188839</v>
      </c>
      <c r="BD19" s="35">
        <v>11000089</v>
      </c>
      <c r="BE19" s="35">
        <v>56515885</v>
      </c>
      <c r="BF19" s="35">
        <v>36081211</v>
      </c>
      <c r="BG19" s="35">
        <v>328895856</v>
      </c>
      <c r="BH19" s="35">
        <v>69227607</v>
      </c>
      <c r="BI19" s="35">
        <v>952591677</v>
      </c>
      <c r="BJ19" s="35">
        <v>25159549</v>
      </c>
      <c r="BK19" s="35">
        <v>8906717</v>
      </c>
      <c r="BL19" s="35">
        <v>149751134</v>
      </c>
      <c r="BM19" s="35">
        <v>59952446</v>
      </c>
      <c r="BN19" s="35">
        <v>33348502</v>
      </c>
      <c r="BO19" s="35">
        <v>29476272</v>
      </c>
      <c r="BP19" s="35">
        <v>52328890</v>
      </c>
      <c r="BQ19" s="35">
        <v>2022151</v>
      </c>
      <c r="BR19" s="35">
        <v>531700</v>
      </c>
      <c r="BS19" s="35">
        <v>8189110</v>
      </c>
      <c r="BT19" s="35">
        <v>16326260</v>
      </c>
      <c r="BU19" s="35">
        <v>97649515</v>
      </c>
      <c r="BV19" s="35">
        <v>74072913</v>
      </c>
      <c r="BW19" s="35">
        <v>58639318</v>
      </c>
      <c r="BX19" s="35">
        <v>81436497</v>
      </c>
      <c r="BY19" s="35">
        <v>46641114</v>
      </c>
      <c r="BZ19" s="35">
        <v>438731834</v>
      </c>
      <c r="CA19" s="35">
        <v>11604597</v>
      </c>
      <c r="CB19" s="35">
        <v>39632315</v>
      </c>
      <c r="CC19" s="35">
        <v>33531937</v>
      </c>
      <c r="CD19" s="35">
        <v>9887009</v>
      </c>
      <c r="CE19" s="35">
        <v>29083787</v>
      </c>
      <c r="CF19" s="35">
        <v>45385363</v>
      </c>
      <c r="CG19" s="35">
        <v>6793930</v>
      </c>
      <c r="CH19" s="35">
        <v>32479432</v>
      </c>
      <c r="CI19" s="35">
        <v>9487965</v>
      </c>
      <c r="CJ19" s="35">
        <v>1288479</v>
      </c>
      <c r="CK19" s="35">
        <v>4561986</v>
      </c>
      <c r="CL19" s="35" t="s">
        <v>151</v>
      </c>
    </row>
    <row r="20" spans="1:90" ht="15">
      <c r="A20" s="22" t="s">
        <v>120</v>
      </c>
      <c r="B20" s="23" t="s">
        <v>121</v>
      </c>
      <c r="C20" s="34">
        <f t="shared" si="0"/>
        <v>13482542660</v>
      </c>
      <c r="D20" s="117">
        <f>C20/$C$5*100</f>
        <v>1.1934267862772572</v>
      </c>
      <c r="E20" s="35">
        <v>200343687</v>
      </c>
      <c r="F20" s="35">
        <v>68126833</v>
      </c>
      <c r="G20" s="35">
        <v>186349128</v>
      </c>
      <c r="H20" s="35">
        <v>251132628</v>
      </c>
      <c r="I20" s="35">
        <v>39753698</v>
      </c>
      <c r="J20" s="35">
        <v>41716793</v>
      </c>
      <c r="K20" s="35">
        <v>24014855</v>
      </c>
      <c r="L20" s="35">
        <v>94992522</v>
      </c>
      <c r="M20" s="35">
        <v>339250151</v>
      </c>
      <c r="N20" s="35">
        <v>370795621</v>
      </c>
      <c r="O20" s="35">
        <v>46832161</v>
      </c>
      <c r="P20" s="35">
        <v>42736277</v>
      </c>
      <c r="Q20" s="35">
        <v>51462323</v>
      </c>
      <c r="R20" s="35">
        <v>47187048</v>
      </c>
      <c r="S20" s="35">
        <v>101509920</v>
      </c>
      <c r="T20" s="35">
        <v>75806543</v>
      </c>
      <c r="U20" s="35">
        <v>67995655</v>
      </c>
      <c r="V20" s="35">
        <v>589214492</v>
      </c>
      <c r="W20" s="35">
        <v>52928339</v>
      </c>
      <c r="X20" s="35">
        <v>85570141</v>
      </c>
      <c r="Y20" s="35">
        <v>100369243</v>
      </c>
      <c r="Z20" s="35">
        <v>15208807</v>
      </c>
      <c r="AA20" s="35">
        <v>72621031</v>
      </c>
      <c r="AB20" s="35">
        <v>74333350</v>
      </c>
      <c r="AC20" s="35">
        <v>82080955</v>
      </c>
      <c r="AD20" s="35">
        <v>164996488</v>
      </c>
      <c r="AE20" s="35">
        <v>59112184</v>
      </c>
      <c r="AF20" s="35">
        <v>29252331</v>
      </c>
      <c r="AG20" s="35">
        <v>207452954</v>
      </c>
      <c r="AH20" s="35">
        <v>36406003</v>
      </c>
      <c r="AI20" s="35">
        <v>25370349</v>
      </c>
      <c r="AJ20" s="35">
        <v>39973074</v>
      </c>
      <c r="AK20" s="35">
        <v>250846050</v>
      </c>
      <c r="AL20" s="35">
        <v>43196851</v>
      </c>
      <c r="AM20" s="35">
        <v>100991213</v>
      </c>
      <c r="AN20" s="35">
        <v>244605010</v>
      </c>
      <c r="AO20" s="35">
        <v>15070303</v>
      </c>
      <c r="AP20" s="35">
        <v>159351924</v>
      </c>
      <c r="AQ20" s="35">
        <v>37413628</v>
      </c>
      <c r="AR20" s="35">
        <v>50756574</v>
      </c>
      <c r="AS20" s="35">
        <v>19945985</v>
      </c>
      <c r="AT20" s="35">
        <v>32374344</v>
      </c>
      <c r="AU20" s="35">
        <v>34025019</v>
      </c>
      <c r="AV20" s="35">
        <v>177115467</v>
      </c>
      <c r="AW20" s="35">
        <v>311503197</v>
      </c>
      <c r="AX20" s="35">
        <v>51208510</v>
      </c>
      <c r="AY20" s="35">
        <v>108349829</v>
      </c>
      <c r="AZ20" s="35">
        <v>552985110</v>
      </c>
      <c r="BA20" s="35">
        <v>68663468</v>
      </c>
      <c r="BB20" s="35">
        <v>93102434</v>
      </c>
      <c r="BC20" s="35">
        <v>171839905</v>
      </c>
      <c r="BD20" s="35">
        <v>56291740</v>
      </c>
      <c r="BE20" s="35">
        <v>132794714</v>
      </c>
      <c r="BF20" s="35">
        <v>680265255</v>
      </c>
      <c r="BG20" s="35">
        <v>94263110</v>
      </c>
      <c r="BH20" s="35">
        <v>1237632429</v>
      </c>
      <c r="BI20" s="35">
        <v>112548585</v>
      </c>
      <c r="BJ20" s="35">
        <v>588408314</v>
      </c>
      <c r="BK20" s="35">
        <v>65126606</v>
      </c>
      <c r="BL20" s="35">
        <v>1011095256</v>
      </c>
      <c r="BM20" s="35">
        <v>61406460</v>
      </c>
      <c r="BN20" s="35">
        <v>331211485</v>
      </c>
      <c r="BO20" s="35">
        <v>58212079</v>
      </c>
      <c r="BP20" s="35">
        <v>147709789</v>
      </c>
      <c r="BQ20" s="35">
        <v>63185588</v>
      </c>
      <c r="BR20" s="35">
        <v>31016372</v>
      </c>
      <c r="BS20" s="35">
        <v>119994731</v>
      </c>
      <c r="BT20" s="35">
        <v>186580227</v>
      </c>
      <c r="BU20" s="35">
        <v>86957035</v>
      </c>
      <c r="BV20" s="35">
        <v>236720157</v>
      </c>
      <c r="BW20" s="35">
        <v>155628338</v>
      </c>
      <c r="BX20" s="35">
        <v>312894088</v>
      </c>
      <c r="BY20" s="35">
        <v>134029743</v>
      </c>
      <c r="BZ20" s="35">
        <v>237053609</v>
      </c>
      <c r="CA20" s="35">
        <v>89163873</v>
      </c>
      <c r="CB20" s="35">
        <v>156550692</v>
      </c>
      <c r="CC20" s="35">
        <v>85313769</v>
      </c>
      <c r="CD20" s="35">
        <v>173735218</v>
      </c>
      <c r="CE20" s="35">
        <v>136845075</v>
      </c>
      <c r="CF20" s="35">
        <v>167767892</v>
      </c>
      <c r="CG20" s="35">
        <v>96772416</v>
      </c>
      <c r="CH20" s="35">
        <v>51626410</v>
      </c>
      <c r="CI20" s="35">
        <v>152540564</v>
      </c>
      <c r="CJ20" s="35">
        <v>15293136</v>
      </c>
      <c r="CK20" s="35">
        <v>7089600</v>
      </c>
      <c r="CL20" s="35">
        <v>577900</v>
      </c>
    </row>
    <row r="21" spans="1:90" ht="38.25">
      <c r="A21" s="22" t="s">
        <v>122</v>
      </c>
      <c r="B21" s="23" t="s">
        <v>123</v>
      </c>
      <c r="C21" s="34">
        <f t="shared" si="0"/>
        <v>187052934996</v>
      </c>
      <c r="D21" s="117">
        <f>C21/$C$5*100</f>
        <v>16.557261393898308</v>
      </c>
      <c r="E21" s="35">
        <v>2096629200</v>
      </c>
      <c r="F21" s="35">
        <v>891458890</v>
      </c>
      <c r="G21" s="35">
        <v>1448421857</v>
      </c>
      <c r="H21" s="35">
        <v>2361448064</v>
      </c>
      <c r="I21" s="35">
        <v>686599205</v>
      </c>
      <c r="J21" s="35">
        <v>1069383401</v>
      </c>
      <c r="K21" s="35">
        <v>722704218</v>
      </c>
      <c r="L21" s="35">
        <v>1121908684</v>
      </c>
      <c r="M21" s="35">
        <v>941387746</v>
      </c>
      <c r="N21" s="35">
        <v>4437622006</v>
      </c>
      <c r="O21" s="35">
        <v>776082077</v>
      </c>
      <c r="P21" s="35">
        <v>2150281371</v>
      </c>
      <c r="Q21" s="35">
        <v>454336169</v>
      </c>
      <c r="R21" s="35">
        <v>886538597</v>
      </c>
      <c r="S21" s="35">
        <v>2686541177</v>
      </c>
      <c r="T21" s="35">
        <v>1285471323</v>
      </c>
      <c r="U21" s="35">
        <v>912152473</v>
      </c>
      <c r="V21" s="35">
        <v>20114928461</v>
      </c>
      <c r="W21" s="35">
        <v>726178636</v>
      </c>
      <c r="X21" s="35">
        <v>805042251</v>
      </c>
      <c r="Y21" s="35">
        <v>2732319636</v>
      </c>
      <c r="Z21" s="35">
        <v>74928869</v>
      </c>
      <c r="AA21" s="35">
        <v>1091916736</v>
      </c>
      <c r="AB21" s="35">
        <v>1169733443</v>
      </c>
      <c r="AC21" s="35">
        <v>1499152710</v>
      </c>
      <c r="AD21" s="35">
        <v>1238833472</v>
      </c>
      <c r="AE21" s="35">
        <v>619979012</v>
      </c>
      <c r="AF21" s="35">
        <v>401135629</v>
      </c>
      <c r="AG21" s="35">
        <v>13210502624</v>
      </c>
      <c r="AH21" s="35">
        <v>453518295</v>
      </c>
      <c r="AI21" s="35">
        <v>163007849</v>
      </c>
      <c r="AJ21" s="35">
        <v>1306104006</v>
      </c>
      <c r="AK21" s="35">
        <v>6898698733</v>
      </c>
      <c r="AL21" s="35">
        <v>780670286</v>
      </c>
      <c r="AM21" s="35">
        <v>2337243237</v>
      </c>
      <c r="AN21" s="35">
        <v>7103049039</v>
      </c>
      <c r="AO21" s="35">
        <v>309997037</v>
      </c>
      <c r="AP21" s="35">
        <v>2303768654</v>
      </c>
      <c r="AQ21" s="35">
        <v>226118385</v>
      </c>
      <c r="AR21" s="35">
        <v>860662475</v>
      </c>
      <c r="AS21" s="35">
        <v>348161630</v>
      </c>
      <c r="AT21" s="35">
        <v>399569407</v>
      </c>
      <c r="AU21" s="35">
        <v>2855493989</v>
      </c>
      <c r="AV21" s="35">
        <v>3587674448</v>
      </c>
      <c r="AW21" s="35">
        <v>4112536684</v>
      </c>
      <c r="AX21" s="35">
        <v>824596395</v>
      </c>
      <c r="AY21" s="35">
        <v>557137970</v>
      </c>
      <c r="AZ21" s="35">
        <v>4036363711</v>
      </c>
      <c r="BA21" s="35">
        <v>1040791635</v>
      </c>
      <c r="BB21" s="35">
        <v>1890045512</v>
      </c>
      <c r="BC21" s="35">
        <v>1803240575</v>
      </c>
      <c r="BD21" s="35">
        <v>1064317585</v>
      </c>
      <c r="BE21" s="35">
        <v>3354593118</v>
      </c>
      <c r="BF21" s="35">
        <v>2495397404</v>
      </c>
      <c r="BG21" s="35">
        <v>1654539590</v>
      </c>
      <c r="BH21" s="35">
        <v>3778466331</v>
      </c>
      <c r="BI21" s="35">
        <v>2459632109</v>
      </c>
      <c r="BJ21" s="35">
        <v>1704732650</v>
      </c>
      <c r="BK21" s="35">
        <v>866467327</v>
      </c>
      <c r="BL21" s="35">
        <v>8999762522</v>
      </c>
      <c r="BM21" s="35">
        <v>2143437173</v>
      </c>
      <c r="BN21" s="35">
        <v>4116091448</v>
      </c>
      <c r="BO21" s="35">
        <v>1330484128</v>
      </c>
      <c r="BP21" s="35">
        <v>2286819764</v>
      </c>
      <c r="BQ21" s="35">
        <v>279624301</v>
      </c>
      <c r="BR21" s="35">
        <v>510697056</v>
      </c>
      <c r="BS21" s="35">
        <v>770474097</v>
      </c>
      <c r="BT21" s="35">
        <v>2568164158</v>
      </c>
      <c r="BU21" s="35">
        <v>2601074346</v>
      </c>
      <c r="BV21" s="35">
        <v>5549689981</v>
      </c>
      <c r="BW21" s="35">
        <v>6038648139</v>
      </c>
      <c r="BX21" s="35">
        <v>2762164262</v>
      </c>
      <c r="BY21" s="35">
        <v>3408371143</v>
      </c>
      <c r="BZ21" s="35">
        <v>1255299816</v>
      </c>
      <c r="CA21" s="35">
        <v>1411821027</v>
      </c>
      <c r="CB21" s="35">
        <v>1963938148</v>
      </c>
      <c r="CC21" s="35">
        <v>789433564</v>
      </c>
      <c r="CD21" s="35">
        <v>1389880248</v>
      </c>
      <c r="CE21" s="35">
        <v>2088907046</v>
      </c>
      <c r="CF21" s="35">
        <v>1874868270</v>
      </c>
      <c r="CG21" s="35">
        <v>662760651</v>
      </c>
      <c r="CH21" s="35">
        <v>639321021</v>
      </c>
      <c r="CI21" s="35">
        <v>1060360032</v>
      </c>
      <c r="CJ21" s="35">
        <v>200140722</v>
      </c>
      <c r="CK21" s="35">
        <v>150843664</v>
      </c>
      <c r="CL21" s="35">
        <v>9644266</v>
      </c>
    </row>
    <row r="22" spans="1:90" ht="38.25">
      <c r="A22" s="24" t="s">
        <v>124</v>
      </c>
      <c r="B22" s="18" t="s">
        <v>125</v>
      </c>
      <c r="C22" s="34">
        <f t="shared" si="0"/>
        <v>26031934418</v>
      </c>
      <c r="D22" s="117">
        <f>C22/$C$5*100</f>
        <v>2.3042543692610917</v>
      </c>
      <c r="E22" s="35">
        <v>268321243</v>
      </c>
      <c r="F22" s="35">
        <v>47088623</v>
      </c>
      <c r="G22" s="35">
        <v>382089760</v>
      </c>
      <c r="H22" s="35">
        <v>327086982</v>
      </c>
      <c r="I22" s="35">
        <v>142249139</v>
      </c>
      <c r="J22" s="35">
        <v>94188802</v>
      </c>
      <c r="K22" s="35">
        <v>42674162</v>
      </c>
      <c r="L22" s="35">
        <v>186619224</v>
      </c>
      <c r="M22" s="35">
        <v>86019708</v>
      </c>
      <c r="N22" s="35">
        <v>360692166</v>
      </c>
      <c r="O22" s="35">
        <v>178035977</v>
      </c>
      <c r="P22" s="35">
        <v>65444452</v>
      </c>
      <c r="Q22" s="35">
        <v>50119550</v>
      </c>
      <c r="R22" s="35">
        <v>60539056</v>
      </c>
      <c r="S22" s="35">
        <v>560896093</v>
      </c>
      <c r="T22" s="35">
        <v>152217151</v>
      </c>
      <c r="U22" s="35">
        <v>46496129</v>
      </c>
      <c r="V22" s="35">
        <v>1362430040</v>
      </c>
      <c r="W22" s="35">
        <v>73123832</v>
      </c>
      <c r="X22" s="35">
        <v>94168143</v>
      </c>
      <c r="Y22" s="35">
        <v>618496929</v>
      </c>
      <c r="Z22" s="35">
        <v>1065048</v>
      </c>
      <c r="AA22" s="35">
        <v>83528339</v>
      </c>
      <c r="AB22" s="35">
        <v>133206404</v>
      </c>
      <c r="AC22" s="35">
        <v>150255042</v>
      </c>
      <c r="AD22" s="35">
        <v>432599407</v>
      </c>
      <c r="AE22" s="35">
        <v>72061681</v>
      </c>
      <c r="AF22" s="35">
        <v>24929299</v>
      </c>
      <c r="AG22" s="35">
        <v>3318160358</v>
      </c>
      <c r="AH22" s="35">
        <v>32787728</v>
      </c>
      <c r="AI22" s="35">
        <v>15354668</v>
      </c>
      <c r="AJ22" s="35">
        <v>90524246</v>
      </c>
      <c r="AK22" s="35">
        <v>583672313</v>
      </c>
      <c r="AL22" s="35">
        <v>76245364</v>
      </c>
      <c r="AM22" s="35">
        <v>117548761</v>
      </c>
      <c r="AN22" s="35">
        <v>2722944167</v>
      </c>
      <c r="AO22" s="35">
        <v>8831295</v>
      </c>
      <c r="AP22" s="35">
        <v>232265754</v>
      </c>
      <c r="AQ22" s="35">
        <v>18192130</v>
      </c>
      <c r="AR22" s="35">
        <v>238590992</v>
      </c>
      <c r="AS22" s="35">
        <v>24767849</v>
      </c>
      <c r="AT22" s="35">
        <v>16258992</v>
      </c>
      <c r="AU22" s="35">
        <v>71087366</v>
      </c>
      <c r="AV22" s="35">
        <v>849852035</v>
      </c>
      <c r="AW22" s="35">
        <v>358787764</v>
      </c>
      <c r="AX22" s="35">
        <v>292576117</v>
      </c>
      <c r="AY22" s="35">
        <v>22927799</v>
      </c>
      <c r="AZ22" s="35">
        <v>349489752</v>
      </c>
      <c r="BA22" s="35">
        <v>77070440</v>
      </c>
      <c r="BB22" s="35">
        <v>425600741</v>
      </c>
      <c r="BC22" s="35">
        <v>171702699</v>
      </c>
      <c r="BD22" s="35">
        <v>76296449</v>
      </c>
      <c r="BE22" s="35">
        <v>215102980</v>
      </c>
      <c r="BF22" s="35">
        <v>200995250</v>
      </c>
      <c r="BG22" s="35">
        <v>202251479</v>
      </c>
      <c r="BH22" s="35">
        <v>240580346</v>
      </c>
      <c r="BI22" s="35">
        <v>943629296</v>
      </c>
      <c r="BJ22" s="35">
        <v>98101974</v>
      </c>
      <c r="BK22" s="35">
        <v>191126150</v>
      </c>
      <c r="BL22" s="35">
        <v>1686911833</v>
      </c>
      <c r="BM22" s="35">
        <v>220786922</v>
      </c>
      <c r="BN22" s="35">
        <v>289298363</v>
      </c>
      <c r="BO22" s="35">
        <v>147107039</v>
      </c>
      <c r="BP22" s="35">
        <v>223314321</v>
      </c>
      <c r="BQ22" s="35">
        <v>37395588</v>
      </c>
      <c r="BR22" s="35">
        <v>58469021</v>
      </c>
      <c r="BS22" s="35">
        <v>93609981</v>
      </c>
      <c r="BT22" s="35">
        <v>136359692</v>
      </c>
      <c r="BU22" s="35">
        <v>210638915</v>
      </c>
      <c r="BV22" s="35">
        <v>448950464</v>
      </c>
      <c r="BW22" s="35">
        <v>331655422</v>
      </c>
      <c r="BX22" s="35">
        <v>432311425</v>
      </c>
      <c r="BY22" s="35">
        <v>1091277123</v>
      </c>
      <c r="BZ22" s="35">
        <v>77595544</v>
      </c>
      <c r="CA22" s="35">
        <v>134937478</v>
      </c>
      <c r="CB22" s="35">
        <v>269165583</v>
      </c>
      <c r="CC22" s="35">
        <v>94067465</v>
      </c>
      <c r="CD22" s="35">
        <v>332392987</v>
      </c>
      <c r="CE22" s="35">
        <v>512166112</v>
      </c>
      <c r="CF22" s="35">
        <v>237312677</v>
      </c>
      <c r="CG22" s="35">
        <v>84440835</v>
      </c>
      <c r="CH22" s="35">
        <v>348858445</v>
      </c>
      <c r="CI22" s="35">
        <v>74973105</v>
      </c>
      <c r="CJ22" s="35">
        <v>23879382</v>
      </c>
      <c r="CK22" s="35">
        <v>54093061</v>
      </c>
      <c r="CL22" s="35" t="s">
        <v>151</v>
      </c>
    </row>
    <row r="23" spans="1:90" ht="15">
      <c r="A23" s="25" t="s">
        <v>126</v>
      </c>
      <c r="B23" s="18" t="s">
        <v>127</v>
      </c>
      <c r="C23" s="34">
        <f t="shared" si="0"/>
        <v>18351949537</v>
      </c>
      <c r="D23" s="117"/>
      <c r="E23" s="35">
        <v>207735126</v>
      </c>
      <c r="F23" s="35">
        <v>31790018</v>
      </c>
      <c r="G23" s="35">
        <v>272565099</v>
      </c>
      <c r="H23" s="35">
        <v>209532853</v>
      </c>
      <c r="I23" s="35">
        <v>79743469</v>
      </c>
      <c r="J23" s="35">
        <v>59232508</v>
      </c>
      <c r="K23" s="35">
        <v>17637081</v>
      </c>
      <c r="L23" s="35">
        <v>133970874</v>
      </c>
      <c r="M23" s="35">
        <v>45055977</v>
      </c>
      <c r="N23" s="35">
        <v>169382510</v>
      </c>
      <c r="O23" s="35">
        <v>147849311</v>
      </c>
      <c r="P23" s="35">
        <v>39846423</v>
      </c>
      <c r="Q23" s="35">
        <v>25710689</v>
      </c>
      <c r="R23" s="35">
        <v>31469061</v>
      </c>
      <c r="S23" s="35">
        <v>432691990</v>
      </c>
      <c r="T23" s="35">
        <v>61020162</v>
      </c>
      <c r="U23" s="35">
        <v>27327008</v>
      </c>
      <c r="V23" s="35">
        <v>730014541</v>
      </c>
      <c r="W23" s="35">
        <v>43011934</v>
      </c>
      <c r="X23" s="35">
        <v>57979884</v>
      </c>
      <c r="Y23" s="35">
        <v>501197134</v>
      </c>
      <c r="Z23" s="35">
        <v>72787</v>
      </c>
      <c r="AA23" s="35">
        <v>37373186</v>
      </c>
      <c r="AB23" s="35">
        <v>82904339</v>
      </c>
      <c r="AC23" s="35">
        <v>89849314</v>
      </c>
      <c r="AD23" s="35">
        <v>354307342</v>
      </c>
      <c r="AE23" s="35">
        <v>44325329</v>
      </c>
      <c r="AF23" s="35">
        <v>11774420</v>
      </c>
      <c r="AG23" s="35">
        <v>2894675406</v>
      </c>
      <c r="AH23" s="35">
        <v>15766562</v>
      </c>
      <c r="AI23" s="35">
        <v>9042006</v>
      </c>
      <c r="AJ23" s="35">
        <v>30577330</v>
      </c>
      <c r="AK23" s="35">
        <v>385380233</v>
      </c>
      <c r="AL23" s="35">
        <v>32037530</v>
      </c>
      <c r="AM23" s="35">
        <v>55076580</v>
      </c>
      <c r="AN23" s="35">
        <v>2428212864</v>
      </c>
      <c r="AO23" s="35">
        <v>3439457</v>
      </c>
      <c r="AP23" s="35">
        <v>97425417</v>
      </c>
      <c r="AQ23" s="35">
        <v>4402737</v>
      </c>
      <c r="AR23" s="35">
        <v>201789983</v>
      </c>
      <c r="AS23" s="35">
        <v>19506720</v>
      </c>
      <c r="AT23" s="35">
        <v>9170276</v>
      </c>
      <c r="AU23" s="35">
        <v>46600615</v>
      </c>
      <c r="AV23" s="35">
        <v>443521958</v>
      </c>
      <c r="AW23" s="35">
        <v>214710011</v>
      </c>
      <c r="AX23" s="35">
        <v>199362173</v>
      </c>
      <c r="AY23" s="35">
        <v>9379272</v>
      </c>
      <c r="AZ23" s="35">
        <v>249454052</v>
      </c>
      <c r="BA23" s="35">
        <v>33819773</v>
      </c>
      <c r="BB23" s="35">
        <v>87762261</v>
      </c>
      <c r="BC23" s="35">
        <v>102420040</v>
      </c>
      <c r="BD23" s="35">
        <v>60018739</v>
      </c>
      <c r="BE23" s="35">
        <v>131423499</v>
      </c>
      <c r="BF23" s="35">
        <v>129781637</v>
      </c>
      <c r="BG23" s="35">
        <v>149475263</v>
      </c>
      <c r="BH23" s="35">
        <v>155592592</v>
      </c>
      <c r="BI23" s="35">
        <v>641494146</v>
      </c>
      <c r="BJ23" s="35">
        <v>47876309</v>
      </c>
      <c r="BK23" s="35">
        <v>130648839</v>
      </c>
      <c r="BL23" s="35">
        <v>1313184610</v>
      </c>
      <c r="BM23" s="35">
        <v>133126041</v>
      </c>
      <c r="BN23" s="35">
        <v>191968165</v>
      </c>
      <c r="BO23" s="35">
        <v>83472507</v>
      </c>
      <c r="BP23" s="35">
        <v>127886321</v>
      </c>
      <c r="BQ23" s="35">
        <v>24788460</v>
      </c>
      <c r="BR23" s="35">
        <v>41818576</v>
      </c>
      <c r="BS23" s="35">
        <v>44157395</v>
      </c>
      <c r="BT23" s="35">
        <v>56204937</v>
      </c>
      <c r="BU23" s="35">
        <v>102925913</v>
      </c>
      <c r="BV23" s="35">
        <v>216617873</v>
      </c>
      <c r="BW23" s="35">
        <v>266774225</v>
      </c>
      <c r="BX23" s="35">
        <v>274260128</v>
      </c>
      <c r="BY23" s="35">
        <v>973453399</v>
      </c>
      <c r="BZ23" s="35">
        <v>39377015</v>
      </c>
      <c r="CA23" s="35">
        <v>72285668</v>
      </c>
      <c r="CB23" s="35">
        <v>146910978</v>
      </c>
      <c r="CC23" s="35">
        <v>52302188</v>
      </c>
      <c r="CD23" s="35">
        <v>239684495</v>
      </c>
      <c r="CE23" s="35">
        <v>404267957</v>
      </c>
      <c r="CF23" s="35">
        <v>154551040</v>
      </c>
      <c r="CG23" s="35">
        <v>40461754</v>
      </c>
      <c r="CH23" s="35">
        <v>282937084</v>
      </c>
      <c r="CI23" s="35">
        <v>32308259</v>
      </c>
      <c r="CJ23" s="35">
        <v>18448486</v>
      </c>
      <c r="CK23" s="35">
        <v>52561414</v>
      </c>
      <c r="CL23" s="35" t="s">
        <v>151</v>
      </c>
    </row>
    <row r="24" spans="1:90" ht="15">
      <c r="A24" s="25" t="s">
        <v>128</v>
      </c>
      <c r="B24" s="18" t="s">
        <v>129</v>
      </c>
      <c r="C24" s="34">
        <f t="shared" si="0"/>
        <v>401189600</v>
      </c>
      <c r="D24" s="117"/>
      <c r="E24" s="35">
        <v>3657582</v>
      </c>
      <c r="F24" s="35">
        <v>1270966</v>
      </c>
      <c r="G24" s="35">
        <v>2717866</v>
      </c>
      <c r="H24" s="35">
        <v>2980740</v>
      </c>
      <c r="I24" s="35">
        <v>1813064</v>
      </c>
      <c r="J24" s="35">
        <v>4655983</v>
      </c>
      <c r="K24" s="35">
        <v>548161</v>
      </c>
      <c r="L24" s="35">
        <v>439596</v>
      </c>
      <c r="M24" s="35">
        <v>3357250</v>
      </c>
      <c r="N24" s="35">
        <v>9655037</v>
      </c>
      <c r="O24" s="35">
        <v>270738</v>
      </c>
      <c r="P24" s="35">
        <v>3371553</v>
      </c>
      <c r="Q24" s="35">
        <v>192884</v>
      </c>
      <c r="R24" s="35">
        <v>5556843</v>
      </c>
      <c r="S24" s="35">
        <v>3537048</v>
      </c>
      <c r="T24" s="35">
        <v>1004380</v>
      </c>
      <c r="U24" s="35">
        <v>2332021</v>
      </c>
      <c r="V24" s="35">
        <v>35817425</v>
      </c>
      <c r="W24" s="35">
        <v>648568</v>
      </c>
      <c r="X24" s="35">
        <v>1069162</v>
      </c>
      <c r="Y24" s="35">
        <v>5295921</v>
      </c>
      <c r="Z24" s="35" t="s">
        <v>151</v>
      </c>
      <c r="AA24" s="35">
        <v>861021</v>
      </c>
      <c r="AB24" s="35">
        <v>7590138</v>
      </c>
      <c r="AC24" s="35">
        <v>1282816</v>
      </c>
      <c r="AD24" s="35">
        <v>873294</v>
      </c>
      <c r="AE24" s="35">
        <v>2231232</v>
      </c>
      <c r="AF24" s="35">
        <v>2371699</v>
      </c>
      <c r="AG24" s="35">
        <v>26535061</v>
      </c>
      <c r="AH24" s="35">
        <v>146635</v>
      </c>
      <c r="AI24" s="35">
        <v>2686256</v>
      </c>
      <c r="AJ24" s="35">
        <v>7984023</v>
      </c>
      <c r="AK24" s="35">
        <v>10371304</v>
      </c>
      <c r="AL24" s="35">
        <v>2155031</v>
      </c>
      <c r="AM24" s="35">
        <v>4391509</v>
      </c>
      <c r="AN24" s="35">
        <v>20131120</v>
      </c>
      <c r="AO24" s="35">
        <v>203615</v>
      </c>
      <c r="AP24" s="35">
        <v>7485830</v>
      </c>
      <c r="AQ24" s="35">
        <v>2923125</v>
      </c>
      <c r="AR24" s="35">
        <v>455512</v>
      </c>
      <c r="AS24" s="35">
        <v>362300</v>
      </c>
      <c r="AT24" s="35">
        <v>561400</v>
      </c>
      <c r="AU24" s="35">
        <v>158470</v>
      </c>
      <c r="AV24" s="35">
        <v>2203202</v>
      </c>
      <c r="AW24" s="35">
        <v>19744597</v>
      </c>
      <c r="AX24" s="35">
        <v>1389532</v>
      </c>
      <c r="AY24" s="35">
        <v>332344</v>
      </c>
      <c r="AZ24" s="35">
        <v>21582615</v>
      </c>
      <c r="BA24" s="35">
        <v>1215927</v>
      </c>
      <c r="BB24" s="35">
        <v>8427538</v>
      </c>
      <c r="BC24" s="35">
        <v>2267761</v>
      </c>
      <c r="BD24" s="35">
        <v>1319900</v>
      </c>
      <c r="BE24" s="35">
        <v>2971424</v>
      </c>
      <c r="BF24" s="35">
        <v>5075817</v>
      </c>
      <c r="BG24" s="35">
        <v>6808529</v>
      </c>
      <c r="BH24" s="35">
        <v>5335116</v>
      </c>
      <c r="BI24" s="35">
        <v>267932</v>
      </c>
      <c r="BJ24" s="35">
        <v>14929042</v>
      </c>
      <c r="BK24" s="35">
        <v>963197</v>
      </c>
      <c r="BL24" s="35">
        <v>8985543</v>
      </c>
      <c r="BM24" s="35">
        <v>7715211</v>
      </c>
      <c r="BN24" s="35">
        <v>8409981</v>
      </c>
      <c r="BO24" s="35">
        <v>1707957</v>
      </c>
      <c r="BP24" s="35">
        <v>3130742</v>
      </c>
      <c r="BQ24" s="35">
        <v>28132</v>
      </c>
      <c r="BR24" s="35">
        <v>361100</v>
      </c>
      <c r="BS24" s="35">
        <v>4743757</v>
      </c>
      <c r="BT24" s="35">
        <v>16050402</v>
      </c>
      <c r="BU24" s="35">
        <v>3861026</v>
      </c>
      <c r="BV24" s="35">
        <v>1701721</v>
      </c>
      <c r="BW24" s="35">
        <v>3225552</v>
      </c>
      <c r="BX24" s="35">
        <v>7536985</v>
      </c>
      <c r="BY24" s="35">
        <v>4800567</v>
      </c>
      <c r="BZ24" s="35">
        <v>1812163</v>
      </c>
      <c r="CA24" s="35">
        <v>5549614</v>
      </c>
      <c r="CB24" s="35">
        <v>1466619</v>
      </c>
      <c r="CC24" s="35">
        <v>1132977</v>
      </c>
      <c r="CD24" s="35">
        <v>8539632</v>
      </c>
      <c r="CE24" s="35">
        <v>1762257</v>
      </c>
      <c r="CF24" s="35">
        <v>11776955</v>
      </c>
      <c r="CG24" s="35">
        <v>1188714</v>
      </c>
      <c r="CH24" s="35">
        <v>7000000</v>
      </c>
      <c r="CI24" s="35">
        <v>760689</v>
      </c>
      <c r="CJ24" s="35">
        <v>1140172</v>
      </c>
      <c r="CK24" s="35">
        <v>12480</v>
      </c>
      <c r="CL24" s="35" t="s">
        <v>151</v>
      </c>
    </row>
    <row r="25" spans="1:90" ht="15">
      <c r="A25" s="25" t="s">
        <v>130</v>
      </c>
      <c r="B25" s="18" t="s">
        <v>131</v>
      </c>
      <c r="C25" s="34">
        <f t="shared" si="0"/>
        <v>7278795281</v>
      </c>
      <c r="D25" s="117"/>
      <c r="E25" s="35">
        <v>56928535</v>
      </c>
      <c r="F25" s="35">
        <v>14027639</v>
      </c>
      <c r="G25" s="35">
        <v>106806795</v>
      </c>
      <c r="H25" s="35">
        <v>114573389</v>
      </c>
      <c r="I25" s="35">
        <v>60692606</v>
      </c>
      <c r="J25" s="35">
        <v>30300311</v>
      </c>
      <c r="K25" s="35">
        <v>24488920</v>
      </c>
      <c r="L25" s="35">
        <v>52208754</v>
      </c>
      <c r="M25" s="35">
        <v>37606481</v>
      </c>
      <c r="N25" s="35">
        <v>181654619</v>
      </c>
      <c r="O25" s="35">
        <v>29915928</v>
      </c>
      <c r="P25" s="35">
        <v>22226476</v>
      </c>
      <c r="Q25" s="35">
        <v>24215977</v>
      </c>
      <c r="R25" s="35">
        <v>23513152</v>
      </c>
      <c r="S25" s="35">
        <v>124667055</v>
      </c>
      <c r="T25" s="35">
        <v>90192609</v>
      </c>
      <c r="U25" s="35">
        <v>16837100</v>
      </c>
      <c r="V25" s="35">
        <v>596598074</v>
      </c>
      <c r="W25" s="35">
        <v>29463330</v>
      </c>
      <c r="X25" s="35">
        <v>35119097</v>
      </c>
      <c r="Y25" s="35">
        <v>112003874</v>
      </c>
      <c r="Z25" s="35">
        <v>992261</v>
      </c>
      <c r="AA25" s="35">
        <v>45294132</v>
      </c>
      <c r="AB25" s="35">
        <v>42711927</v>
      </c>
      <c r="AC25" s="35">
        <v>59122912</v>
      </c>
      <c r="AD25" s="35">
        <v>77418771</v>
      </c>
      <c r="AE25" s="35">
        <v>25505120</v>
      </c>
      <c r="AF25" s="35">
        <v>10783180</v>
      </c>
      <c r="AG25" s="35">
        <v>396949891</v>
      </c>
      <c r="AH25" s="35">
        <v>16874531</v>
      </c>
      <c r="AI25" s="35">
        <v>3626406</v>
      </c>
      <c r="AJ25" s="35">
        <v>51962893</v>
      </c>
      <c r="AK25" s="35">
        <v>187920776</v>
      </c>
      <c r="AL25" s="35">
        <v>42052803</v>
      </c>
      <c r="AM25" s="35">
        <v>58080672</v>
      </c>
      <c r="AN25" s="35">
        <v>274600183</v>
      </c>
      <c r="AO25" s="35">
        <v>5188223</v>
      </c>
      <c r="AP25" s="35">
        <v>127354507</v>
      </c>
      <c r="AQ25" s="35">
        <v>10866268</v>
      </c>
      <c r="AR25" s="35">
        <v>36345497</v>
      </c>
      <c r="AS25" s="35">
        <v>4898829</v>
      </c>
      <c r="AT25" s="35">
        <v>6527316</v>
      </c>
      <c r="AU25" s="35">
        <v>24328281</v>
      </c>
      <c r="AV25" s="35">
        <v>404126875</v>
      </c>
      <c r="AW25" s="35">
        <v>124333156</v>
      </c>
      <c r="AX25" s="35">
        <v>91824412</v>
      </c>
      <c r="AY25" s="35">
        <v>13216183</v>
      </c>
      <c r="AZ25" s="35">
        <v>78453085</v>
      </c>
      <c r="BA25" s="35">
        <v>42034740</v>
      </c>
      <c r="BB25" s="35">
        <v>329410942</v>
      </c>
      <c r="BC25" s="35">
        <v>67014898</v>
      </c>
      <c r="BD25" s="35">
        <v>14957810</v>
      </c>
      <c r="BE25" s="35">
        <v>80708057</v>
      </c>
      <c r="BF25" s="35">
        <v>66137796</v>
      </c>
      <c r="BG25" s="35">
        <v>45967687</v>
      </c>
      <c r="BH25" s="35">
        <v>79652638</v>
      </c>
      <c r="BI25" s="35">
        <v>301867218</v>
      </c>
      <c r="BJ25" s="35">
        <v>35296623</v>
      </c>
      <c r="BK25" s="35">
        <v>59514114</v>
      </c>
      <c r="BL25" s="35">
        <v>364741680</v>
      </c>
      <c r="BM25" s="35">
        <v>79945670</v>
      </c>
      <c r="BN25" s="35">
        <v>88920217</v>
      </c>
      <c r="BO25" s="35">
        <v>61926575</v>
      </c>
      <c r="BP25" s="35">
        <v>92297258</v>
      </c>
      <c r="BQ25" s="35">
        <v>12578996</v>
      </c>
      <c r="BR25" s="35">
        <v>16289345</v>
      </c>
      <c r="BS25" s="35">
        <v>44708829</v>
      </c>
      <c r="BT25" s="35">
        <v>64104353</v>
      </c>
      <c r="BU25" s="35">
        <v>103851976</v>
      </c>
      <c r="BV25" s="35">
        <v>230630870</v>
      </c>
      <c r="BW25" s="35">
        <v>61655645</v>
      </c>
      <c r="BX25" s="35">
        <v>150514312</v>
      </c>
      <c r="BY25" s="35">
        <v>113023157</v>
      </c>
      <c r="BZ25" s="35">
        <v>36406366</v>
      </c>
      <c r="CA25" s="35">
        <v>57102196</v>
      </c>
      <c r="CB25" s="35">
        <v>120787986</v>
      </c>
      <c r="CC25" s="35">
        <v>40632300</v>
      </c>
      <c r="CD25" s="35">
        <v>84168860</v>
      </c>
      <c r="CE25" s="35">
        <v>106135898</v>
      </c>
      <c r="CF25" s="35">
        <v>70984682</v>
      </c>
      <c r="CG25" s="35">
        <v>42790367</v>
      </c>
      <c r="CH25" s="35">
        <v>58921361</v>
      </c>
      <c r="CI25" s="35">
        <v>41904157</v>
      </c>
      <c r="CJ25" s="35">
        <v>4290724</v>
      </c>
      <c r="CK25" s="35">
        <v>1519167</v>
      </c>
      <c r="CL25" s="35" t="s">
        <v>151</v>
      </c>
    </row>
    <row r="26" spans="1:90" ht="25.5">
      <c r="A26" s="24" t="s">
        <v>132</v>
      </c>
      <c r="B26" s="18" t="s">
        <v>133</v>
      </c>
      <c r="C26" s="34">
        <f t="shared" si="0"/>
        <v>283314925</v>
      </c>
      <c r="D26" s="117">
        <f>C26/$C$5*100</f>
        <v>2.5078030826503773E-2</v>
      </c>
      <c r="E26" s="35">
        <v>10481246</v>
      </c>
      <c r="F26" s="35" t="s">
        <v>151</v>
      </c>
      <c r="G26" s="35" t="s">
        <v>151</v>
      </c>
      <c r="H26" s="35" t="s">
        <v>151</v>
      </c>
      <c r="I26" s="35">
        <v>9200</v>
      </c>
      <c r="J26" s="35">
        <v>10980340</v>
      </c>
      <c r="K26" s="35">
        <v>40565</v>
      </c>
      <c r="L26" s="35">
        <v>94781763</v>
      </c>
      <c r="M26" s="35" t="s">
        <v>151</v>
      </c>
      <c r="N26" s="35">
        <v>107272</v>
      </c>
      <c r="O26" s="35">
        <v>104007</v>
      </c>
      <c r="P26" s="35">
        <v>34585</v>
      </c>
      <c r="Q26" s="35">
        <v>651846</v>
      </c>
      <c r="R26" s="35">
        <v>850759</v>
      </c>
      <c r="S26" s="35">
        <v>3550</v>
      </c>
      <c r="T26" s="35" t="s">
        <v>151</v>
      </c>
      <c r="U26" s="35" t="s">
        <v>151</v>
      </c>
      <c r="V26" s="35">
        <v>5860172</v>
      </c>
      <c r="W26" s="35">
        <v>229800</v>
      </c>
      <c r="X26" s="35" t="s">
        <v>151</v>
      </c>
      <c r="Y26" s="35" t="s">
        <v>151</v>
      </c>
      <c r="Z26" s="35" t="s">
        <v>151</v>
      </c>
      <c r="AA26" s="35">
        <v>563942</v>
      </c>
      <c r="AB26" s="35">
        <v>35630506</v>
      </c>
      <c r="AC26" s="35">
        <v>1529500</v>
      </c>
      <c r="AD26" s="35" t="s">
        <v>151</v>
      </c>
      <c r="AE26" s="35" t="s">
        <v>151</v>
      </c>
      <c r="AF26" s="35">
        <v>70900</v>
      </c>
      <c r="AG26" s="35">
        <v>2950809</v>
      </c>
      <c r="AH26" s="35">
        <v>13215741</v>
      </c>
      <c r="AI26" s="35" t="s">
        <v>151</v>
      </c>
      <c r="AJ26" s="35" t="s">
        <v>151</v>
      </c>
      <c r="AK26" s="35" t="s">
        <v>151</v>
      </c>
      <c r="AL26" s="35" t="s">
        <v>151</v>
      </c>
      <c r="AM26" s="35">
        <v>27944</v>
      </c>
      <c r="AN26" s="35">
        <v>2555946</v>
      </c>
      <c r="AO26" s="35" t="s">
        <v>151</v>
      </c>
      <c r="AP26" s="35">
        <v>1453409</v>
      </c>
      <c r="AQ26" s="35" t="s">
        <v>151</v>
      </c>
      <c r="AR26" s="35" t="s">
        <v>151</v>
      </c>
      <c r="AS26" s="35">
        <v>310105</v>
      </c>
      <c r="AT26" s="35">
        <v>174028</v>
      </c>
      <c r="AU26" s="35" t="s">
        <v>151</v>
      </c>
      <c r="AV26" s="35">
        <v>79363599</v>
      </c>
      <c r="AW26" s="35" t="s">
        <v>151</v>
      </c>
      <c r="AX26" s="35" t="s">
        <v>151</v>
      </c>
      <c r="AY26" s="35" t="s">
        <v>151</v>
      </c>
      <c r="AZ26" s="35">
        <v>5832643</v>
      </c>
      <c r="BA26" s="35">
        <v>6600</v>
      </c>
      <c r="BB26" s="35">
        <v>370000</v>
      </c>
      <c r="BC26" s="35">
        <v>1295365</v>
      </c>
      <c r="BD26" s="35" t="s">
        <v>151</v>
      </c>
      <c r="BE26" s="35">
        <v>87831</v>
      </c>
      <c r="BF26" s="35">
        <v>318038</v>
      </c>
      <c r="BG26" s="35" t="s">
        <v>151</v>
      </c>
      <c r="BH26" s="35">
        <v>23840</v>
      </c>
      <c r="BI26" s="35">
        <v>66353</v>
      </c>
      <c r="BJ26" s="35">
        <v>398051</v>
      </c>
      <c r="BK26" s="35" t="s">
        <v>151</v>
      </c>
      <c r="BL26" s="35">
        <v>670932</v>
      </c>
      <c r="BM26" s="35">
        <v>150859</v>
      </c>
      <c r="BN26" s="35">
        <v>218372</v>
      </c>
      <c r="BO26" s="35" t="s">
        <v>151</v>
      </c>
      <c r="BP26" s="35">
        <v>479335</v>
      </c>
      <c r="BQ26" s="35" t="s">
        <v>151</v>
      </c>
      <c r="BR26" s="35">
        <v>95945</v>
      </c>
      <c r="BS26" s="35">
        <v>624939</v>
      </c>
      <c r="BT26" s="35">
        <v>417019</v>
      </c>
      <c r="BU26" s="35">
        <v>48020</v>
      </c>
      <c r="BV26" s="35">
        <v>3433000</v>
      </c>
      <c r="BW26" s="35">
        <v>932872</v>
      </c>
      <c r="BX26" s="35">
        <v>2481469</v>
      </c>
      <c r="BY26" s="35">
        <v>1149439</v>
      </c>
      <c r="BZ26" s="35">
        <v>772609</v>
      </c>
      <c r="CA26" s="35" t="s">
        <v>151</v>
      </c>
      <c r="CB26" s="35" t="s">
        <v>151</v>
      </c>
      <c r="CC26" s="35" t="s">
        <v>151</v>
      </c>
      <c r="CD26" s="35" t="s">
        <v>151</v>
      </c>
      <c r="CE26" s="35" t="s">
        <v>151</v>
      </c>
      <c r="CF26" s="35" t="s">
        <v>151</v>
      </c>
      <c r="CG26" s="35" t="s">
        <v>151</v>
      </c>
      <c r="CH26" s="35" t="s">
        <v>151</v>
      </c>
      <c r="CI26" s="35">
        <v>1459860</v>
      </c>
      <c r="CJ26" s="35" t="s">
        <v>151</v>
      </c>
      <c r="CK26" s="35" t="s">
        <v>151</v>
      </c>
      <c r="CL26" s="35" t="s">
        <v>151</v>
      </c>
    </row>
    <row r="27" spans="1:90" ht="51">
      <c r="A27" s="24" t="s">
        <v>134</v>
      </c>
      <c r="B27" s="18" t="s">
        <v>135</v>
      </c>
      <c r="C27" s="34">
        <f t="shared" si="0"/>
        <v>160737685653</v>
      </c>
      <c r="D27" s="117">
        <f>C27/$C$5*100</f>
        <v>14.227928993810712</v>
      </c>
      <c r="E27" s="35">
        <v>1817826711</v>
      </c>
      <c r="F27" s="35">
        <v>844370267</v>
      </c>
      <c r="G27" s="35">
        <v>1066332097</v>
      </c>
      <c r="H27" s="35">
        <v>2034361082</v>
      </c>
      <c r="I27" s="35">
        <v>544340866</v>
      </c>
      <c r="J27" s="35">
        <v>964214259</v>
      </c>
      <c r="K27" s="35">
        <v>679989491</v>
      </c>
      <c r="L27" s="35">
        <v>840507697</v>
      </c>
      <c r="M27" s="35">
        <v>855368038</v>
      </c>
      <c r="N27" s="35">
        <v>4076822568</v>
      </c>
      <c r="O27" s="35">
        <v>597942093</v>
      </c>
      <c r="P27" s="35">
        <v>2084802334</v>
      </c>
      <c r="Q27" s="35">
        <v>403564773</v>
      </c>
      <c r="R27" s="35">
        <v>825148782</v>
      </c>
      <c r="S27" s="35">
        <v>2125641534</v>
      </c>
      <c r="T27" s="35">
        <v>1133254172</v>
      </c>
      <c r="U27" s="35">
        <v>865656344</v>
      </c>
      <c r="V27" s="35">
        <v>18746638249</v>
      </c>
      <c r="W27" s="35">
        <v>652825004</v>
      </c>
      <c r="X27" s="35">
        <v>710874108</v>
      </c>
      <c r="Y27" s="35">
        <v>2113822707</v>
      </c>
      <c r="Z27" s="35">
        <v>73863821</v>
      </c>
      <c r="AA27" s="35">
        <v>1007824455</v>
      </c>
      <c r="AB27" s="35">
        <v>1000896533</v>
      </c>
      <c r="AC27" s="35">
        <v>1347368168</v>
      </c>
      <c r="AD27" s="35">
        <v>806234065</v>
      </c>
      <c r="AE27" s="35">
        <v>547917331</v>
      </c>
      <c r="AF27" s="35">
        <v>376135430</v>
      </c>
      <c r="AG27" s="35">
        <v>9889391457</v>
      </c>
      <c r="AH27" s="35">
        <v>407514826</v>
      </c>
      <c r="AI27" s="35">
        <v>147653181</v>
      </c>
      <c r="AJ27" s="35">
        <v>1215579760</v>
      </c>
      <c r="AK27" s="35">
        <v>6315026420</v>
      </c>
      <c r="AL27" s="35">
        <v>704424922</v>
      </c>
      <c r="AM27" s="35">
        <v>2219666532</v>
      </c>
      <c r="AN27" s="35">
        <v>4377548926</v>
      </c>
      <c r="AO27" s="35">
        <v>301165742</v>
      </c>
      <c r="AP27" s="35">
        <v>2070049491</v>
      </c>
      <c r="AQ27" s="35">
        <v>207926255</v>
      </c>
      <c r="AR27" s="35">
        <v>622071483</v>
      </c>
      <c r="AS27" s="35">
        <v>323083676</v>
      </c>
      <c r="AT27" s="35">
        <v>383136387</v>
      </c>
      <c r="AU27" s="35">
        <v>2784406623</v>
      </c>
      <c r="AV27" s="35">
        <v>2658458814</v>
      </c>
      <c r="AW27" s="35">
        <v>3753748920</v>
      </c>
      <c r="AX27" s="35">
        <v>532020278</v>
      </c>
      <c r="AY27" s="35">
        <v>534210171</v>
      </c>
      <c r="AZ27" s="35">
        <v>3681041316</v>
      </c>
      <c r="BA27" s="35">
        <v>963714595</v>
      </c>
      <c r="BB27" s="35">
        <v>1464074771</v>
      </c>
      <c r="BC27" s="35">
        <v>1630242511</v>
      </c>
      <c r="BD27" s="35">
        <v>988021136</v>
      </c>
      <c r="BE27" s="35">
        <v>3139402307</v>
      </c>
      <c r="BF27" s="35">
        <v>2294084116</v>
      </c>
      <c r="BG27" s="35">
        <v>1452288111</v>
      </c>
      <c r="BH27" s="35">
        <v>3537862145</v>
      </c>
      <c r="BI27" s="35">
        <v>1515936460</v>
      </c>
      <c r="BJ27" s="35">
        <v>1606232625</v>
      </c>
      <c r="BK27" s="35">
        <v>675341177</v>
      </c>
      <c r="BL27" s="35">
        <v>7312179757</v>
      </c>
      <c r="BM27" s="35">
        <v>1922499392</v>
      </c>
      <c r="BN27" s="35">
        <v>3826574713</v>
      </c>
      <c r="BO27" s="35">
        <v>1183377089</v>
      </c>
      <c r="BP27" s="35">
        <v>2063026108</v>
      </c>
      <c r="BQ27" s="35">
        <v>242228713</v>
      </c>
      <c r="BR27" s="35">
        <v>452132090</v>
      </c>
      <c r="BS27" s="35">
        <v>676239177</v>
      </c>
      <c r="BT27" s="35">
        <v>2431387447</v>
      </c>
      <c r="BU27" s="35">
        <v>2390387411</v>
      </c>
      <c r="BV27" s="35">
        <v>5097306517</v>
      </c>
      <c r="BW27" s="35">
        <v>5706059845</v>
      </c>
      <c r="BX27" s="35">
        <v>2327371368</v>
      </c>
      <c r="BY27" s="35">
        <v>2315944581</v>
      </c>
      <c r="BZ27" s="35">
        <v>1176931663</v>
      </c>
      <c r="CA27" s="35">
        <v>1276883549</v>
      </c>
      <c r="CB27" s="35">
        <v>1694772565</v>
      </c>
      <c r="CC27" s="35">
        <v>695366099</v>
      </c>
      <c r="CD27" s="35">
        <v>1057487261</v>
      </c>
      <c r="CE27" s="35">
        <v>1576740934</v>
      </c>
      <c r="CF27" s="35">
        <v>1637555593</v>
      </c>
      <c r="CG27" s="35">
        <v>578319816</v>
      </c>
      <c r="CH27" s="35">
        <v>290462576</v>
      </c>
      <c r="CI27" s="35">
        <v>983927067</v>
      </c>
      <c r="CJ27" s="35">
        <v>176261340</v>
      </c>
      <c r="CK27" s="35">
        <v>96750603</v>
      </c>
      <c r="CL27" s="35">
        <v>9644266</v>
      </c>
    </row>
    <row r="28" spans="1:90" ht="25.5">
      <c r="A28" s="25" t="s">
        <v>136</v>
      </c>
      <c r="B28" s="18" t="s">
        <v>137</v>
      </c>
      <c r="C28" s="34">
        <f t="shared" si="0"/>
        <v>84454717279</v>
      </c>
      <c r="D28" s="117"/>
      <c r="E28" s="35">
        <v>974984975</v>
      </c>
      <c r="F28" s="35">
        <v>271685810</v>
      </c>
      <c r="G28" s="35">
        <v>367615870</v>
      </c>
      <c r="H28" s="35">
        <v>789758112</v>
      </c>
      <c r="I28" s="35">
        <v>298328097</v>
      </c>
      <c r="J28" s="35">
        <v>514398222</v>
      </c>
      <c r="K28" s="35">
        <v>444853096</v>
      </c>
      <c r="L28" s="35">
        <v>316427111</v>
      </c>
      <c r="M28" s="35">
        <v>536747226</v>
      </c>
      <c r="N28" s="35">
        <v>1944218661</v>
      </c>
      <c r="O28" s="35">
        <v>394065199</v>
      </c>
      <c r="P28" s="35">
        <v>1651508837</v>
      </c>
      <c r="Q28" s="35">
        <v>195918069</v>
      </c>
      <c r="R28" s="35">
        <v>492939728</v>
      </c>
      <c r="S28" s="35">
        <v>1599729918</v>
      </c>
      <c r="T28" s="35">
        <v>613962750</v>
      </c>
      <c r="U28" s="35">
        <v>305426357</v>
      </c>
      <c r="V28" s="35">
        <v>4880569477</v>
      </c>
      <c r="W28" s="35">
        <v>280066541</v>
      </c>
      <c r="X28" s="35">
        <v>412672566</v>
      </c>
      <c r="Y28" s="35">
        <v>1606950765</v>
      </c>
      <c r="Z28" s="35">
        <v>15982753</v>
      </c>
      <c r="AA28" s="35">
        <v>624207556</v>
      </c>
      <c r="AB28" s="35">
        <v>659401569</v>
      </c>
      <c r="AC28" s="35">
        <v>756878441</v>
      </c>
      <c r="AD28" s="35">
        <v>350130155</v>
      </c>
      <c r="AE28" s="35">
        <v>312177480</v>
      </c>
      <c r="AF28" s="35">
        <v>209096348</v>
      </c>
      <c r="AG28" s="35">
        <v>6084188569</v>
      </c>
      <c r="AH28" s="35">
        <v>282954206</v>
      </c>
      <c r="AI28" s="35">
        <v>79873058</v>
      </c>
      <c r="AJ28" s="35">
        <v>561477030</v>
      </c>
      <c r="AK28" s="35">
        <v>3268159316</v>
      </c>
      <c r="AL28" s="35">
        <v>382474261</v>
      </c>
      <c r="AM28" s="35">
        <v>1079827205</v>
      </c>
      <c r="AN28" s="35">
        <v>2655377902</v>
      </c>
      <c r="AO28" s="35">
        <v>183274359</v>
      </c>
      <c r="AP28" s="35">
        <v>1162091814</v>
      </c>
      <c r="AQ28" s="35">
        <v>143412171</v>
      </c>
      <c r="AR28" s="35">
        <v>481678331</v>
      </c>
      <c r="AS28" s="35">
        <v>195463821</v>
      </c>
      <c r="AT28" s="35">
        <v>222973358</v>
      </c>
      <c r="AU28" s="35">
        <v>2591390739</v>
      </c>
      <c r="AV28" s="35">
        <v>1439833921</v>
      </c>
      <c r="AW28" s="35">
        <v>2189439211</v>
      </c>
      <c r="AX28" s="35">
        <v>276681560</v>
      </c>
      <c r="AY28" s="35">
        <v>245181903</v>
      </c>
      <c r="AZ28" s="35">
        <v>2677304337</v>
      </c>
      <c r="BA28" s="35">
        <v>621759937</v>
      </c>
      <c r="BB28" s="35">
        <v>471675788</v>
      </c>
      <c r="BC28" s="35">
        <v>861190260</v>
      </c>
      <c r="BD28" s="35">
        <v>416227714</v>
      </c>
      <c r="BE28" s="35">
        <v>2169045662</v>
      </c>
      <c r="BF28" s="35">
        <v>1041467394</v>
      </c>
      <c r="BG28" s="35">
        <v>1001450178</v>
      </c>
      <c r="BH28" s="35">
        <v>946251262</v>
      </c>
      <c r="BI28" s="35">
        <v>838521658</v>
      </c>
      <c r="BJ28" s="35">
        <v>613298977</v>
      </c>
      <c r="BK28" s="35">
        <v>88762113</v>
      </c>
      <c r="BL28" s="35">
        <v>4046140786</v>
      </c>
      <c r="BM28" s="35">
        <v>658308276</v>
      </c>
      <c r="BN28" s="35">
        <v>2111123659</v>
      </c>
      <c r="BO28" s="35">
        <v>665138022</v>
      </c>
      <c r="BP28" s="35">
        <v>954176164</v>
      </c>
      <c r="BQ28" s="35">
        <v>88346190</v>
      </c>
      <c r="BR28" s="35">
        <v>290389739</v>
      </c>
      <c r="BS28" s="35">
        <v>253269380</v>
      </c>
      <c r="BT28" s="35">
        <v>697583386</v>
      </c>
      <c r="BU28" s="35">
        <v>963642251</v>
      </c>
      <c r="BV28" s="35">
        <v>3302623763</v>
      </c>
      <c r="BW28" s="35">
        <v>5104385862</v>
      </c>
      <c r="BX28" s="35">
        <v>659177710</v>
      </c>
      <c r="BY28" s="35">
        <v>1457676638</v>
      </c>
      <c r="BZ28" s="35">
        <v>569308824</v>
      </c>
      <c r="CA28" s="35">
        <v>673177203</v>
      </c>
      <c r="CB28" s="35">
        <v>979245582</v>
      </c>
      <c r="CC28" s="35">
        <v>164245587</v>
      </c>
      <c r="CD28" s="35">
        <v>564189027</v>
      </c>
      <c r="CE28" s="35">
        <v>847866948</v>
      </c>
      <c r="CF28" s="35">
        <v>997131560</v>
      </c>
      <c r="CG28" s="35">
        <v>272113985</v>
      </c>
      <c r="CH28" s="35">
        <v>247187162</v>
      </c>
      <c r="CI28" s="35">
        <v>616086842</v>
      </c>
      <c r="CJ28" s="35">
        <v>108168080</v>
      </c>
      <c r="CK28" s="35">
        <v>67932129</v>
      </c>
      <c r="CL28" s="35">
        <v>2672820</v>
      </c>
    </row>
    <row r="29" spans="1:90" ht="15">
      <c r="A29" s="25" t="s">
        <v>128</v>
      </c>
      <c r="B29" s="18" t="s">
        <v>138</v>
      </c>
      <c r="C29" s="34">
        <f t="shared" si="0"/>
        <v>4043588954</v>
      </c>
      <c r="D29" s="117"/>
      <c r="E29" s="35">
        <v>31412329</v>
      </c>
      <c r="F29" s="35">
        <v>9825896</v>
      </c>
      <c r="G29" s="35">
        <v>45959161</v>
      </c>
      <c r="H29" s="35">
        <v>104359181</v>
      </c>
      <c r="I29" s="35">
        <v>3524488</v>
      </c>
      <c r="J29" s="35">
        <v>83414236</v>
      </c>
      <c r="K29" s="35">
        <v>12975282</v>
      </c>
      <c r="L29" s="35">
        <v>66388066</v>
      </c>
      <c r="M29" s="35">
        <v>6344481</v>
      </c>
      <c r="N29" s="35">
        <v>111763133</v>
      </c>
      <c r="O29" s="35">
        <v>18557893</v>
      </c>
      <c r="P29" s="35">
        <v>19369835</v>
      </c>
      <c r="Q29" s="35">
        <v>25366718</v>
      </c>
      <c r="R29" s="35">
        <v>21230394</v>
      </c>
      <c r="S29" s="35">
        <v>60252998</v>
      </c>
      <c r="T29" s="35">
        <v>21632895</v>
      </c>
      <c r="U29" s="35">
        <v>24392878</v>
      </c>
      <c r="V29" s="35">
        <v>218090625</v>
      </c>
      <c r="W29" s="35">
        <v>14619806</v>
      </c>
      <c r="X29" s="35">
        <v>32592294</v>
      </c>
      <c r="Y29" s="35">
        <v>44869281</v>
      </c>
      <c r="Z29" s="35">
        <v>10658226</v>
      </c>
      <c r="AA29" s="35">
        <v>27907206</v>
      </c>
      <c r="AB29" s="35">
        <v>48032443</v>
      </c>
      <c r="AC29" s="35">
        <v>34822921</v>
      </c>
      <c r="AD29" s="35">
        <v>13612384</v>
      </c>
      <c r="AE29" s="35">
        <v>23319960</v>
      </c>
      <c r="AF29" s="35">
        <v>12582426</v>
      </c>
      <c r="AG29" s="35">
        <v>152825516</v>
      </c>
      <c r="AH29" s="35">
        <v>17794315</v>
      </c>
      <c r="AI29" s="35">
        <v>876235</v>
      </c>
      <c r="AJ29" s="35">
        <v>51743303</v>
      </c>
      <c r="AK29" s="35">
        <v>177159058</v>
      </c>
      <c r="AL29" s="35">
        <v>15055817</v>
      </c>
      <c r="AM29" s="35">
        <v>30560138</v>
      </c>
      <c r="AN29" s="35">
        <v>30282547</v>
      </c>
      <c r="AO29" s="35">
        <v>1913768</v>
      </c>
      <c r="AP29" s="35">
        <v>23575675</v>
      </c>
      <c r="AQ29" s="35">
        <v>2900071</v>
      </c>
      <c r="AR29" s="35">
        <v>11130369</v>
      </c>
      <c r="AS29" s="35">
        <v>16369484</v>
      </c>
      <c r="AT29" s="35">
        <v>2224435</v>
      </c>
      <c r="AU29" s="35">
        <v>4698500</v>
      </c>
      <c r="AV29" s="35">
        <v>126837222</v>
      </c>
      <c r="AW29" s="35">
        <v>74622176</v>
      </c>
      <c r="AX29" s="35">
        <v>26647525</v>
      </c>
      <c r="AY29" s="35">
        <v>1894423</v>
      </c>
      <c r="AZ29" s="35">
        <v>83159155</v>
      </c>
      <c r="BA29" s="35">
        <v>27641347</v>
      </c>
      <c r="BB29" s="35">
        <v>43078528</v>
      </c>
      <c r="BC29" s="35">
        <v>136256205</v>
      </c>
      <c r="BD29" s="35">
        <v>25039499</v>
      </c>
      <c r="BE29" s="35">
        <v>159719092</v>
      </c>
      <c r="BF29" s="35">
        <v>70983091</v>
      </c>
      <c r="BG29" s="35">
        <v>31310708</v>
      </c>
      <c r="BH29" s="35">
        <v>72995206</v>
      </c>
      <c r="BI29" s="35">
        <v>34108258</v>
      </c>
      <c r="BJ29" s="35">
        <v>33230947</v>
      </c>
      <c r="BK29" s="35">
        <v>20937321</v>
      </c>
      <c r="BL29" s="35">
        <v>171949076</v>
      </c>
      <c r="BM29" s="35">
        <v>44100862</v>
      </c>
      <c r="BN29" s="35">
        <v>111506340</v>
      </c>
      <c r="BO29" s="35">
        <v>14418963</v>
      </c>
      <c r="BP29" s="35">
        <v>146768677</v>
      </c>
      <c r="BQ29" s="35">
        <v>12689869</v>
      </c>
      <c r="BR29" s="35">
        <v>6678573</v>
      </c>
      <c r="BS29" s="35">
        <v>47728582</v>
      </c>
      <c r="BT29" s="35">
        <v>19090168</v>
      </c>
      <c r="BU29" s="35">
        <v>64426481</v>
      </c>
      <c r="BV29" s="35">
        <v>107159242</v>
      </c>
      <c r="BW29" s="35">
        <v>23978174</v>
      </c>
      <c r="BX29" s="35">
        <v>38744193</v>
      </c>
      <c r="BY29" s="35">
        <v>164975981</v>
      </c>
      <c r="BZ29" s="35">
        <v>67154144</v>
      </c>
      <c r="CA29" s="35">
        <v>95050049</v>
      </c>
      <c r="CB29" s="35">
        <v>25491476</v>
      </c>
      <c r="CC29" s="35">
        <v>20152620</v>
      </c>
      <c r="CD29" s="35">
        <v>84326597</v>
      </c>
      <c r="CE29" s="35">
        <v>29258771</v>
      </c>
      <c r="CF29" s="35">
        <v>47310226</v>
      </c>
      <c r="CG29" s="35">
        <v>7603187</v>
      </c>
      <c r="CH29" s="35">
        <v>7018013</v>
      </c>
      <c r="CI29" s="35">
        <v>27574499</v>
      </c>
      <c r="CJ29" s="35">
        <v>1983696</v>
      </c>
      <c r="CK29" s="35">
        <v>1003125</v>
      </c>
      <c r="CL29" s="35" t="s">
        <v>151</v>
      </c>
    </row>
    <row r="30" spans="1:90" ht="15">
      <c r="A30" s="25" t="s">
        <v>139</v>
      </c>
      <c r="B30" s="18" t="s">
        <v>140</v>
      </c>
      <c r="C30" s="34">
        <f t="shared" si="0"/>
        <v>356035056</v>
      </c>
      <c r="D30" s="117"/>
      <c r="E30" s="35">
        <v>2868273</v>
      </c>
      <c r="F30" s="35">
        <v>1894703</v>
      </c>
      <c r="G30" s="35">
        <v>2526652</v>
      </c>
      <c r="H30" s="35">
        <v>15973160</v>
      </c>
      <c r="I30" s="35">
        <v>1954174</v>
      </c>
      <c r="J30" s="35">
        <v>672791</v>
      </c>
      <c r="K30" s="35">
        <v>4424845</v>
      </c>
      <c r="L30" s="35">
        <v>4999656</v>
      </c>
      <c r="M30" s="35">
        <v>942222</v>
      </c>
      <c r="N30" s="35">
        <v>1290115</v>
      </c>
      <c r="O30" s="35">
        <v>1487455</v>
      </c>
      <c r="P30" s="35">
        <v>1215112</v>
      </c>
      <c r="Q30" s="35">
        <v>281209</v>
      </c>
      <c r="R30" s="35">
        <v>104496</v>
      </c>
      <c r="S30" s="35">
        <v>938562</v>
      </c>
      <c r="T30" s="35">
        <v>83698</v>
      </c>
      <c r="U30" s="35">
        <v>272471</v>
      </c>
      <c r="V30" s="35">
        <v>46261858</v>
      </c>
      <c r="W30" s="35">
        <v>847777</v>
      </c>
      <c r="X30" s="35">
        <v>2805608</v>
      </c>
      <c r="Y30" s="35">
        <v>785185</v>
      </c>
      <c r="Z30" s="35">
        <v>56750</v>
      </c>
      <c r="AA30" s="35">
        <v>167589</v>
      </c>
      <c r="AB30" s="35">
        <v>1117809</v>
      </c>
      <c r="AC30" s="35">
        <v>3313787</v>
      </c>
      <c r="AD30" s="35">
        <v>682009</v>
      </c>
      <c r="AE30" s="35">
        <v>1730350</v>
      </c>
      <c r="AF30" s="35">
        <v>2841301</v>
      </c>
      <c r="AG30" s="35">
        <v>5575796</v>
      </c>
      <c r="AH30" s="35">
        <v>760695</v>
      </c>
      <c r="AI30" s="35">
        <v>313636</v>
      </c>
      <c r="AJ30" s="35">
        <v>1762562</v>
      </c>
      <c r="AK30" s="35">
        <v>6567260</v>
      </c>
      <c r="AL30" s="35">
        <v>5484426</v>
      </c>
      <c r="AM30" s="35" t="s">
        <v>151</v>
      </c>
      <c r="AN30" s="35">
        <v>1333395</v>
      </c>
      <c r="AO30" s="35">
        <v>360315</v>
      </c>
      <c r="AP30" s="35">
        <v>374114</v>
      </c>
      <c r="AQ30" s="35" t="s">
        <v>151</v>
      </c>
      <c r="AR30" s="35">
        <v>1421353</v>
      </c>
      <c r="AS30" s="35">
        <v>1080559</v>
      </c>
      <c r="AT30" s="35">
        <v>3700</v>
      </c>
      <c r="AU30" s="35">
        <v>288560</v>
      </c>
      <c r="AV30" s="35">
        <v>5041650</v>
      </c>
      <c r="AW30" s="35">
        <v>13756596</v>
      </c>
      <c r="AX30" s="35">
        <v>649005</v>
      </c>
      <c r="AY30" s="35">
        <v>737325</v>
      </c>
      <c r="AZ30" s="35">
        <v>12899585</v>
      </c>
      <c r="BA30" s="35">
        <v>517468</v>
      </c>
      <c r="BB30" s="35">
        <v>2070944</v>
      </c>
      <c r="BC30" s="35">
        <v>12315729</v>
      </c>
      <c r="BD30" s="35">
        <v>756970</v>
      </c>
      <c r="BE30" s="35">
        <v>1643237</v>
      </c>
      <c r="BF30" s="35">
        <v>2902291</v>
      </c>
      <c r="BG30" s="35">
        <v>118776</v>
      </c>
      <c r="BH30" s="35">
        <v>1442563</v>
      </c>
      <c r="BI30" s="35">
        <v>11678442</v>
      </c>
      <c r="BJ30" s="35">
        <v>803163</v>
      </c>
      <c r="BK30" s="35">
        <v>2648717</v>
      </c>
      <c r="BL30" s="35">
        <v>19492692</v>
      </c>
      <c r="BM30" s="35">
        <v>991583</v>
      </c>
      <c r="BN30" s="35">
        <v>7388556</v>
      </c>
      <c r="BO30" s="35">
        <v>2567011</v>
      </c>
      <c r="BP30" s="35">
        <v>2840322</v>
      </c>
      <c r="BQ30" s="35">
        <v>398413</v>
      </c>
      <c r="BR30" s="35">
        <v>7320634</v>
      </c>
      <c r="BS30" s="35">
        <v>876172</v>
      </c>
      <c r="BT30" s="35">
        <v>2682343</v>
      </c>
      <c r="BU30" s="35">
        <v>10373737</v>
      </c>
      <c r="BV30" s="35">
        <v>37012234</v>
      </c>
      <c r="BW30" s="35">
        <v>13133776</v>
      </c>
      <c r="BX30" s="35">
        <v>460410</v>
      </c>
      <c r="BY30" s="35">
        <v>5537693</v>
      </c>
      <c r="BZ30" s="35">
        <v>909757</v>
      </c>
      <c r="CA30" s="35">
        <v>378595</v>
      </c>
      <c r="CB30" s="35">
        <v>13029384</v>
      </c>
      <c r="CC30" s="35">
        <v>5505854</v>
      </c>
      <c r="CD30" s="35">
        <v>6825223</v>
      </c>
      <c r="CE30" s="35">
        <v>3888581</v>
      </c>
      <c r="CF30" s="35">
        <v>7584418</v>
      </c>
      <c r="CG30" s="35">
        <v>2717423</v>
      </c>
      <c r="CH30" s="35">
        <v>228383</v>
      </c>
      <c r="CI30" s="35">
        <v>3965077</v>
      </c>
      <c r="CJ30" s="35">
        <v>172696</v>
      </c>
      <c r="CK30" s="35">
        <v>1905640</v>
      </c>
      <c r="CL30" s="35" t="s">
        <v>151</v>
      </c>
    </row>
    <row r="31" spans="1:90" ht="25.5">
      <c r="A31" s="25" t="s">
        <v>141</v>
      </c>
      <c r="B31" s="18" t="s">
        <v>142</v>
      </c>
      <c r="C31" s="34">
        <f t="shared" si="0"/>
        <v>39234115554</v>
      </c>
      <c r="D31" s="117"/>
      <c r="E31" s="35">
        <v>324533639</v>
      </c>
      <c r="F31" s="35">
        <v>244529984</v>
      </c>
      <c r="G31" s="35">
        <v>364920989</v>
      </c>
      <c r="H31" s="35">
        <v>590473387</v>
      </c>
      <c r="I31" s="35">
        <v>84611417</v>
      </c>
      <c r="J31" s="35">
        <v>106004453</v>
      </c>
      <c r="K31" s="35">
        <v>138376428</v>
      </c>
      <c r="L31" s="35">
        <v>285356953</v>
      </c>
      <c r="M31" s="35">
        <v>149542989</v>
      </c>
      <c r="N31" s="35">
        <v>923735360</v>
      </c>
      <c r="O31" s="35">
        <v>92653072</v>
      </c>
      <c r="P31" s="35">
        <v>252712156</v>
      </c>
      <c r="Q31" s="35">
        <v>92843899</v>
      </c>
      <c r="R31" s="35">
        <v>164036911</v>
      </c>
      <c r="S31" s="35">
        <v>291892963</v>
      </c>
      <c r="T31" s="35">
        <v>201113524</v>
      </c>
      <c r="U31" s="35">
        <v>251054519</v>
      </c>
      <c r="V31" s="35">
        <v>8685586749</v>
      </c>
      <c r="W31" s="35">
        <v>124077903</v>
      </c>
      <c r="X31" s="35">
        <v>93567956</v>
      </c>
      <c r="Y31" s="35">
        <v>234165722</v>
      </c>
      <c r="Z31" s="35">
        <v>29702427</v>
      </c>
      <c r="AA31" s="35">
        <v>193538825</v>
      </c>
      <c r="AB31" s="35">
        <v>117289385</v>
      </c>
      <c r="AC31" s="35">
        <v>275374575</v>
      </c>
      <c r="AD31" s="35">
        <v>119679024</v>
      </c>
      <c r="AE31" s="35">
        <v>79380542</v>
      </c>
      <c r="AF31" s="35">
        <v>72339395</v>
      </c>
      <c r="AG31" s="35">
        <v>2739040443</v>
      </c>
      <c r="AH31" s="35">
        <v>42492339</v>
      </c>
      <c r="AI31" s="35">
        <v>9560187</v>
      </c>
      <c r="AJ31" s="35">
        <v>332252651</v>
      </c>
      <c r="AK31" s="35">
        <v>2080133727</v>
      </c>
      <c r="AL31" s="35">
        <v>88032283</v>
      </c>
      <c r="AM31" s="35">
        <v>659576594</v>
      </c>
      <c r="AN31" s="35">
        <v>1104473639</v>
      </c>
      <c r="AO31" s="35">
        <v>54803569</v>
      </c>
      <c r="AP31" s="35">
        <v>553478063</v>
      </c>
      <c r="AQ31" s="35">
        <v>22903633</v>
      </c>
      <c r="AR31" s="35">
        <v>45466203</v>
      </c>
      <c r="AS31" s="35">
        <v>27740500</v>
      </c>
      <c r="AT31" s="35">
        <v>65914704</v>
      </c>
      <c r="AU31" s="35">
        <v>4774100</v>
      </c>
      <c r="AV31" s="35">
        <v>670656580</v>
      </c>
      <c r="AW31" s="35">
        <v>841237070</v>
      </c>
      <c r="AX31" s="35">
        <v>141528344</v>
      </c>
      <c r="AY31" s="35">
        <v>115786751</v>
      </c>
      <c r="AZ31" s="35">
        <v>553042939</v>
      </c>
      <c r="BA31" s="35">
        <v>187383006</v>
      </c>
      <c r="BB31" s="35">
        <v>332925860</v>
      </c>
      <c r="BC31" s="35">
        <v>307054311</v>
      </c>
      <c r="BD31" s="35">
        <v>329014908</v>
      </c>
      <c r="BE31" s="35">
        <v>345147937</v>
      </c>
      <c r="BF31" s="35">
        <v>504667751</v>
      </c>
      <c r="BG31" s="35">
        <v>200418099</v>
      </c>
      <c r="BH31" s="35">
        <v>1531524466</v>
      </c>
      <c r="BI31" s="35">
        <v>245860966</v>
      </c>
      <c r="BJ31" s="35">
        <v>281835766</v>
      </c>
      <c r="BK31" s="35">
        <v>156662228</v>
      </c>
      <c r="BL31" s="35">
        <v>1349979913</v>
      </c>
      <c r="BM31" s="35">
        <v>795747094</v>
      </c>
      <c r="BN31" s="35">
        <v>938696269</v>
      </c>
      <c r="BO31" s="35">
        <v>169307810</v>
      </c>
      <c r="BP31" s="35">
        <v>572528994</v>
      </c>
      <c r="BQ31" s="35">
        <v>22252249</v>
      </c>
      <c r="BR31" s="35">
        <v>39216137</v>
      </c>
      <c r="BS31" s="35">
        <v>208568891</v>
      </c>
      <c r="BT31" s="35">
        <v>673341331</v>
      </c>
      <c r="BU31" s="35">
        <v>866164479</v>
      </c>
      <c r="BV31" s="35">
        <v>1027575928</v>
      </c>
      <c r="BW31" s="35">
        <v>235580836</v>
      </c>
      <c r="BX31" s="35">
        <v>547868151</v>
      </c>
      <c r="BY31" s="35">
        <v>412979713</v>
      </c>
      <c r="BZ31" s="35">
        <v>301233467</v>
      </c>
      <c r="CA31" s="35">
        <v>290761861</v>
      </c>
      <c r="CB31" s="35">
        <v>328752742</v>
      </c>
      <c r="CC31" s="35">
        <v>381885721</v>
      </c>
      <c r="CD31" s="35">
        <v>127316045</v>
      </c>
      <c r="CE31" s="35">
        <v>314968841</v>
      </c>
      <c r="CF31" s="35">
        <v>193158913</v>
      </c>
      <c r="CG31" s="35">
        <v>98953956</v>
      </c>
      <c r="CH31" s="35">
        <v>4375654</v>
      </c>
      <c r="CI31" s="35">
        <v>125575041</v>
      </c>
      <c r="CJ31" s="35">
        <v>36795813</v>
      </c>
      <c r="CK31" s="35">
        <v>7481554</v>
      </c>
      <c r="CL31" s="35">
        <v>4563388</v>
      </c>
    </row>
    <row r="32" spans="1:90" ht="15">
      <c r="A32" s="25" t="s">
        <v>143</v>
      </c>
      <c r="B32" s="18" t="s">
        <v>144</v>
      </c>
      <c r="C32" s="34">
        <f t="shared" si="0"/>
        <v>5089968131</v>
      </c>
      <c r="D32" s="117"/>
      <c r="E32" s="35">
        <v>74306632</v>
      </c>
      <c r="F32" s="35">
        <v>48960616</v>
      </c>
      <c r="G32" s="35">
        <v>61385576</v>
      </c>
      <c r="H32" s="35">
        <v>124799699</v>
      </c>
      <c r="I32" s="35">
        <v>47712509</v>
      </c>
      <c r="J32" s="35">
        <v>49775275</v>
      </c>
      <c r="K32" s="35">
        <v>22426192</v>
      </c>
      <c r="L32" s="35">
        <v>44291742</v>
      </c>
      <c r="M32" s="35">
        <v>62464347</v>
      </c>
      <c r="N32" s="35">
        <v>134172515</v>
      </c>
      <c r="O32" s="35">
        <v>24383831</v>
      </c>
      <c r="P32" s="35">
        <v>41264434</v>
      </c>
      <c r="Q32" s="35">
        <v>34451074</v>
      </c>
      <c r="R32" s="35">
        <v>56660587</v>
      </c>
      <c r="S32" s="35">
        <v>59736437</v>
      </c>
      <c r="T32" s="35">
        <v>56446938</v>
      </c>
      <c r="U32" s="35">
        <v>43684855</v>
      </c>
      <c r="V32" s="35">
        <v>10078829</v>
      </c>
      <c r="W32" s="35">
        <v>28393642</v>
      </c>
      <c r="X32" s="35">
        <v>37146069</v>
      </c>
      <c r="Y32" s="35">
        <v>40887296</v>
      </c>
      <c r="Z32" s="35">
        <v>3876528</v>
      </c>
      <c r="AA32" s="35">
        <v>59094184</v>
      </c>
      <c r="AB32" s="35">
        <v>25235613</v>
      </c>
      <c r="AC32" s="35">
        <v>77597375</v>
      </c>
      <c r="AD32" s="35">
        <v>22568218</v>
      </c>
      <c r="AE32" s="35">
        <v>32410679</v>
      </c>
      <c r="AF32" s="35">
        <v>24950531</v>
      </c>
      <c r="AG32" s="35">
        <v>30682917</v>
      </c>
      <c r="AH32" s="35">
        <v>19084055</v>
      </c>
      <c r="AI32" s="35">
        <v>15260105</v>
      </c>
      <c r="AJ32" s="35">
        <v>48631496</v>
      </c>
      <c r="AK32" s="35">
        <v>224149229</v>
      </c>
      <c r="AL32" s="35">
        <v>32798588</v>
      </c>
      <c r="AM32" s="35">
        <v>115343779</v>
      </c>
      <c r="AN32" s="35">
        <v>155764162</v>
      </c>
      <c r="AO32" s="35">
        <v>7705035</v>
      </c>
      <c r="AP32" s="35">
        <v>35893139</v>
      </c>
      <c r="AQ32" s="35">
        <v>9185264</v>
      </c>
      <c r="AR32" s="35">
        <v>19466320</v>
      </c>
      <c r="AS32" s="35">
        <v>25208092</v>
      </c>
      <c r="AT32" s="35">
        <v>20126483</v>
      </c>
      <c r="AU32" s="35">
        <v>28789567</v>
      </c>
      <c r="AV32" s="35">
        <v>120414187</v>
      </c>
      <c r="AW32" s="35">
        <v>158508362</v>
      </c>
      <c r="AX32" s="35">
        <v>16190240</v>
      </c>
      <c r="AY32" s="35">
        <v>28757985</v>
      </c>
      <c r="AZ32" s="35">
        <v>91318391</v>
      </c>
      <c r="BA32" s="35">
        <v>35195450</v>
      </c>
      <c r="BB32" s="35">
        <v>39472527</v>
      </c>
      <c r="BC32" s="35">
        <v>108940788</v>
      </c>
      <c r="BD32" s="35">
        <v>56984863</v>
      </c>
      <c r="BE32" s="35">
        <v>114085337</v>
      </c>
      <c r="BF32" s="35">
        <v>105064386</v>
      </c>
      <c r="BG32" s="35">
        <v>46878466</v>
      </c>
      <c r="BH32" s="35">
        <v>109404437</v>
      </c>
      <c r="BI32" s="35">
        <v>83596978</v>
      </c>
      <c r="BJ32" s="35">
        <v>71266482</v>
      </c>
      <c r="BK32" s="35">
        <v>51669541</v>
      </c>
      <c r="BL32" s="35">
        <v>158655790</v>
      </c>
      <c r="BM32" s="35">
        <v>89036660</v>
      </c>
      <c r="BN32" s="35">
        <v>71274365</v>
      </c>
      <c r="BO32" s="35">
        <v>18614185</v>
      </c>
      <c r="BP32" s="35">
        <v>95601139</v>
      </c>
      <c r="BQ32" s="35">
        <v>22185602</v>
      </c>
      <c r="BR32" s="35">
        <v>20399712</v>
      </c>
      <c r="BS32" s="35">
        <v>42210772</v>
      </c>
      <c r="BT32" s="35">
        <v>137847929</v>
      </c>
      <c r="BU32" s="35">
        <v>173069804</v>
      </c>
      <c r="BV32" s="35">
        <v>95695148</v>
      </c>
      <c r="BW32" s="35">
        <v>101113494</v>
      </c>
      <c r="BX32" s="35">
        <v>84530921</v>
      </c>
      <c r="BY32" s="35">
        <v>53165049</v>
      </c>
      <c r="BZ32" s="35">
        <v>62300160</v>
      </c>
      <c r="CA32" s="35">
        <v>85211822</v>
      </c>
      <c r="CB32" s="35">
        <v>52155058</v>
      </c>
      <c r="CC32" s="35">
        <v>10639849</v>
      </c>
      <c r="CD32" s="35">
        <v>71847656</v>
      </c>
      <c r="CE32" s="35">
        <v>108968216</v>
      </c>
      <c r="CF32" s="35">
        <v>66513864</v>
      </c>
      <c r="CG32" s="35">
        <v>54280997</v>
      </c>
      <c r="CH32" s="35">
        <v>1756384</v>
      </c>
      <c r="CI32" s="35">
        <v>28929315</v>
      </c>
      <c r="CJ32" s="35">
        <v>8330109</v>
      </c>
      <c r="CK32" s="35">
        <v>286692</v>
      </c>
      <c r="CL32" s="35">
        <v>348565</v>
      </c>
    </row>
    <row r="33" spans="1:90" ht="15">
      <c r="A33" s="25" t="s">
        <v>145</v>
      </c>
      <c r="B33" s="18" t="s">
        <v>146</v>
      </c>
      <c r="C33" s="34">
        <f t="shared" si="0"/>
        <v>1230786991</v>
      </c>
      <c r="D33" s="117"/>
      <c r="E33" s="35">
        <v>7069246</v>
      </c>
      <c r="F33" s="35">
        <v>12311422</v>
      </c>
      <c r="G33" s="35">
        <v>6967121</v>
      </c>
      <c r="H33" s="35">
        <v>7602859</v>
      </c>
      <c r="I33" s="35">
        <v>17714313</v>
      </c>
      <c r="J33" s="35">
        <v>5070314</v>
      </c>
      <c r="K33" s="35">
        <v>2054181</v>
      </c>
      <c r="L33" s="35">
        <v>5062699</v>
      </c>
      <c r="M33" s="35">
        <v>2919749</v>
      </c>
      <c r="N33" s="35">
        <v>24250444</v>
      </c>
      <c r="O33" s="35">
        <v>3135775</v>
      </c>
      <c r="P33" s="35">
        <v>6360342</v>
      </c>
      <c r="Q33" s="35">
        <v>6353696</v>
      </c>
      <c r="R33" s="35">
        <v>11660777</v>
      </c>
      <c r="S33" s="35">
        <v>14897242</v>
      </c>
      <c r="T33" s="35">
        <v>4130218</v>
      </c>
      <c r="U33" s="35">
        <v>7369271</v>
      </c>
      <c r="V33" s="35">
        <v>82783740</v>
      </c>
      <c r="W33" s="35">
        <v>12061642</v>
      </c>
      <c r="X33" s="35">
        <v>7903888</v>
      </c>
      <c r="Y33" s="35">
        <v>7736040</v>
      </c>
      <c r="Z33" s="35">
        <v>649613</v>
      </c>
      <c r="AA33" s="35">
        <v>4907278</v>
      </c>
      <c r="AB33" s="35">
        <v>4902312</v>
      </c>
      <c r="AC33" s="35">
        <v>14455742</v>
      </c>
      <c r="AD33" s="35">
        <v>3976309</v>
      </c>
      <c r="AE33" s="35">
        <v>1932585</v>
      </c>
      <c r="AF33" s="35">
        <v>3031165</v>
      </c>
      <c r="AG33" s="35">
        <v>53973681</v>
      </c>
      <c r="AH33" s="35">
        <v>2473761</v>
      </c>
      <c r="AI33" s="35">
        <v>510170</v>
      </c>
      <c r="AJ33" s="35">
        <v>10800349</v>
      </c>
      <c r="AK33" s="35">
        <v>65958769</v>
      </c>
      <c r="AL33" s="35">
        <v>7678998</v>
      </c>
      <c r="AM33" s="35">
        <v>28223175</v>
      </c>
      <c r="AN33" s="35">
        <v>68536900</v>
      </c>
      <c r="AO33" s="35">
        <v>751915</v>
      </c>
      <c r="AP33" s="35">
        <v>12908683</v>
      </c>
      <c r="AQ33" s="35">
        <v>2815110</v>
      </c>
      <c r="AR33" s="35">
        <v>5445688</v>
      </c>
      <c r="AS33" s="35">
        <v>3193782</v>
      </c>
      <c r="AT33" s="35">
        <v>1407914</v>
      </c>
      <c r="AU33" s="35">
        <v>8345103</v>
      </c>
      <c r="AV33" s="35">
        <v>18475581</v>
      </c>
      <c r="AW33" s="35">
        <v>42712300</v>
      </c>
      <c r="AX33" s="35">
        <v>5771852</v>
      </c>
      <c r="AY33" s="35">
        <v>3293510</v>
      </c>
      <c r="AZ33" s="35">
        <v>30315921</v>
      </c>
      <c r="BA33" s="35">
        <v>8714766</v>
      </c>
      <c r="BB33" s="35">
        <v>19394037</v>
      </c>
      <c r="BC33" s="35">
        <v>15889560</v>
      </c>
      <c r="BD33" s="35">
        <v>4836398</v>
      </c>
      <c r="BE33" s="35">
        <v>80850664</v>
      </c>
      <c r="BF33" s="35">
        <v>13943275</v>
      </c>
      <c r="BG33" s="35">
        <v>6924596</v>
      </c>
      <c r="BH33" s="35">
        <v>22052989</v>
      </c>
      <c r="BI33" s="35">
        <v>6324870</v>
      </c>
      <c r="BJ33" s="35">
        <v>17345708</v>
      </c>
      <c r="BK33" s="35">
        <v>11642050</v>
      </c>
      <c r="BL33" s="35">
        <v>36126056</v>
      </c>
      <c r="BM33" s="35">
        <v>13654033</v>
      </c>
      <c r="BN33" s="35">
        <v>41334905</v>
      </c>
      <c r="BO33" s="35">
        <v>14007963</v>
      </c>
      <c r="BP33" s="35">
        <v>10607857</v>
      </c>
      <c r="BQ33" s="35">
        <v>5319199</v>
      </c>
      <c r="BR33" s="35">
        <v>6692533</v>
      </c>
      <c r="BS33" s="35">
        <v>4697094</v>
      </c>
      <c r="BT33" s="35">
        <v>13002734</v>
      </c>
      <c r="BU33" s="35">
        <v>27698891</v>
      </c>
      <c r="BV33" s="35">
        <v>14131281</v>
      </c>
      <c r="BW33" s="35">
        <v>10143228</v>
      </c>
      <c r="BX33" s="35">
        <v>14667964</v>
      </c>
      <c r="BY33" s="35">
        <v>26434051</v>
      </c>
      <c r="BZ33" s="35">
        <v>17235012</v>
      </c>
      <c r="CA33" s="35">
        <v>14435045</v>
      </c>
      <c r="CB33" s="35">
        <v>28770463</v>
      </c>
      <c r="CC33" s="35">
        <v>8430945</v>
      </c>
      <c r="CD33" s="35">
        <v>9874346</v>
      </c>
      <c r="CE33" s="35">
        <v>13293699</v>
      </c>
      <c r="CF33" s="35">
        <v>10499868</v>
      </c>
      <c r="CG33" s="35">
        <v>5754582</v>
      </c>
      <c r="CH33" s="35">
        <v>3516966</v>
      </c>
      <c r="CI33" s="35">
        <v>8416614</v>
      </c>
      <c r="CJ33" s="35">
        <v>1064908</v>
      </c>
      <c r="CK33" s="35">
        <v>194696</v>
      </c>
      <c r="CL33" s="35" t="s">
        <v>151</v>
      </c>
    </row>
    <row r="34" spans="1:90" ht="15">
      <c r="A34" s="25" t="s">
        <v>147</v>
      </c>
      <c r="B34" s="18" t="s">
        <v>148</v>
      </c>
      <c r="C34" s="34">
        <f t="shared" si="0"/>
        <v>26198232794</v>
      </c>
      <c r="D34" s="117"/>
      <c r="E34" s="35">
        <v>370620906</v>
      </c>
      <c r="F34" s="35">
        <v>254861696</v>
      </c>
      <c r="G34" s="35">
        <v>216853756</v>
      </c>
      <c r="H34" s="35">
        <v>401394684</v>
      </c>
      <c r="I34" s="35">
        <v>90396972</v>
      </c>
      <c r="J34" s="35">
        <v>204878968</v>
      </c>
      <c r="K34" s="35">
        <v>54804275</v>
      </c>
      <c r="L34" s="35">
        <v>117981470</v>
      </c>
      <c r="M34" s="35">
        <v>76029238</v>
      </c>
      <c r="N34" s="35">
        <v>937337665</v>
      </c>
      <c r="O34" s="35">
        <v>62968067</v>
      </c>
      <c r="P34" s="35">
        <v>112371618</v>
      </c>
      <c r="Q34" s="35">
        <v>48350108</v>
      </c>
      <c r="R34" s="35">
        <v>77964139</v>
      </c>
      <c r="S34" s="35">
        <v>98193414</v>
      </c>
      <c r="T34" s="35">
        <v>235186334</v>
      </c>
      <c r="U34" s="35">
        <v>233342825</v>
      </c>
      <c r="V34" s="35">
        <v>4815157498</v>
      </c>
      <c r="W34" s="35">
        <v>192757693</v>
      </c>
      <c r="X34" s="35">
        <v>118122158</v>
      </c>
      <c r="Y34" s="35">
        <v>175386718</v>
      </c>
      <c r="Z34" s="35">
        <v>12937524</v>
      </c>
      <c r="AA34" s="35">
        <v>98001817</v>
      </c>
      <c r="AB34" s="35">
        <v>144917402</v>
      </c>
      <c r="AC34" s="35">
        <v>184696352</v>
      </c>
      <c r="AD34" s="35">
        <v>295585966</v>
      </c>
      <c r="AE34" s="35">
        <v>96965735</v>
      </c>
      <c r="AF34" s="35">
        <v>51294264</v>
      </c>
      <c r="AG34" s="35">
        <v>817253839</v>
      </c>
      <c r="AH34" s="35">
        <v>41947774</v>
      </c>
      <c r="AI34" s="35">
        <v>41259790</v>
      </c>
      <c r="AJ34" s="35">
        <v>208412355</v>
      </c>
      <c r="AK34" s="35">
        <v>492660725</v>
      </c>
      <c r="AL34" s="35">
        <v>172826386</v>
      </c>
      <c r="AM34" s="35">
        <v>306135641</v>
      </c>
      <c r="AN34" s="35">
        <v>360761484</v>
      </c>
      <c r="AO34" s="35">
        <v>52356781</v>
      </c>
      <c r="AP34" s="35">
        <v>281723911</v>
      </c>
      <c r="AQ34" s="35">
        <v>26710006</v>
      </c>
      <c r="AR34" s="35">
        <v>57463219</v>
      </c>
      <c r="AS34" s="35">
        <v>54027438</v>
      </c>
      <c r="AT34" s="35">
        <v>69793593</v>
      </c>
      <c r="AU34" s="35">
        <v>141896454</v>
      </c>
      <c r="AV34" s="35">
        <v>277023703</v>
      </c>
      <c r="AW34" s="35">
        <v>429734175</v>
      </c>
      <c r="AX34" s="35">
        <v>64551752</v>
      </c>
      <c r="AY34" s="35">
        <v>138558274</v>
      </c>
      <c r="AZ34" s="35">
        <v>228041225</v>
      </c>
      <c r="BA34" s="35">
        <v>82347917</v>
      </c>
      <c r="BB34" s="35">
        <v>555457087</v>
      </c>
      <c r="BC34" s="35">
        <v>188584758</v>
      </c>
      <c r="BD34" s="35">
        <v>155160784</v>
      </c>
      <c r="BE34" s="35">
        <v>268799982</v>
      </c>
      <c r="BF34" s="35">
        <v>554800509</v>
      </c>
      <c r="BG34" s="35">
        <v>165187288</v>
      </c>
      <c r="BH34" s="35">
        <v>853028595</v>
      </c>
      <c r="BI34" s="35">
        <v>295201996</v>
      </c>
      <c r="BJ34" s="35">
        <v>588301544</v>
      </c>
      <c r="BK34" s="35">
        <v>341848248</v>
      </c>
      <c r="BL34" s="35">
        <v>1529835444</v>
      </c>
      <c r="BM34" s="35">
        <v>320342674</v>
      </c>
      <c r="BN34" s="35">
        <v>544970369</v>
      </c>
      <c r="BO34" s="35">
        <v>299323135</v>
      </c>
      <c r="BP34" s="35">
        <v>280502955</v>
      </c>
      <c r="BQ34" s="35">
        <v>91037191</v>
      </c>
      <c r="BR34" s="35">
        <v>80845783</v>
      </c>
      <c r="BS34" s="35">
        <v>105333286</v>
      </c>
      <c r="BT34" s="35">
        <v>887839556</v>
      </c>
      <c r="BU34" s="35">
        <v>284336532</v>
      </c>
      <c r="BV34" s="35">
        <v>511968447</v>
      </c>
      <c r="BW34" s="35">
        <v>217660260</v>
      </c>
      <c r="BX34" s="35">
        <v>980416608</v>
      </c>
      <c r="BY34" s="35">
        <v>195166902</v>
      </c>
      <c r="BZ34" s="35">
        <v>158717071</v>
      </c>
      <c r="CA34" s="35">
        <v>114043947</v>
      </c>
      <c r="CB34" s="35">
        <v>267259860</v>
      </c>
      <c r="CC34" s="35">
        <v>104505523</v>
      </c>
      <c r="CD34" s="35">
        <v>193108367</v>
      </c>
      <c r="CE34" s="35">
        <v>258495878</v>
      </c>
      <c r="CF34" s="35">
        <v>313687251</v>
      </c>
      <c r="CG34" s="35">
        <v>135991196</v>
      </c>
      <c r="CH34" s="35">
        <v>26341021</v>
      </c>
      <c r="CI34" s="35">
        <v>165615385</v>
      </c>
      <c r="CJ34" s="35">
        <v>19746038</v>
      </c>
      <c r="CK34" s="35">
        <v>17866127</v>
      </c>
      <c r="CL34" s="35">
        <v>2059493</v>
      </c>
    </row>
    <row r="35" spans="1:90" ht="25.5">
      <c r="A35" s="25" t="s">
        <v>149</v>
      </c>
      <c r="B35" s="26" t="s">
        <v>150</v>
      </c>
      <c r="C35" s="34">
        <f t="shared" si="0"/>
        <v>130240894</v>
      </c>
      <c r="D35" s="117"/>
      <c r="E35" s="35">
        <v>32030711</v>
      </c>
      <c r="F35" s="35">
        <v>300140</v>
      </c>
      <c r="G35" s="35">
        <v>102972</v>
      </c>
      <c r="H35" s="35" t="s">
        <v>151</v>
      </c>
      <c r="I35" s="35">
        <v>98896</v>
      </c>
      <c r="J35" s="35" t="s">
        <v>151</v>
      </c>
      <c r="K35" s="35">
        <v>75192</v>
      </c>
      <c r="L35" s="35" t="s">
        <v>151</v>
      </c>
      <c r="M35" s="35">
        <v>20377786</v>
      </c>
      <c r="N35" s="35">
        <v>54675</v>
      </c>
      <c r="O35" s="35">
        <v>690801</v>
      </c>
      <c r="P35" s="35" t="s">
        <v>151</v>
      </c>
      <c r="Q35" s="35" t="s">
        <v>151</v>
      </c>
      <c r="R35" s="35">
        <v>551750</v>
      </c>
      <c r="S35" s="35" t="s">
        <v>151</v>
      </c>
      <c r="T35" s="35">
        <v>697815</v>
      </c>
      <c r="U35" s="35">
        <v>113168</v>
      </c>
      <c r="V35" s="35">
        <v>8109473</v>
      </c>
      <c r="W35" s="35" t="s">
        <v>151</v>
      </c>
      <c r="X35" s="35">
        <v>6063569</v>
      </c>
      <c r="Y35" s="35">
        <v>3041700</v>
      </c>
      <c r="Z35" s="35" t="s">
        <v>151</v>
      </c>
      <c r="AA35" s="35" t="s">
        <v>151</v>
      </c>
      <c r="AB35" s="35" t="s">
        <v>151</v>
      </c>
      <c r="AC35" s="35">
        <v>228975</v>
      </c>
      <c r="AD35" s="35" t="s">
        <v>151</v>
      </c>
      <c r="AE35" s="35" t="s">
        <v>151</v>
      </c>
      <c r="AF35" s="35" t="s">
        <v>151</v>
      </c>
      <c r="AG35" s="35">
        <v>5850696</v>
      </c>
      <c r="AH35" s="35">
        <v>7681</v>
      </c>
      <c r="AI35" s="35" t="s">
        <v>151</v>
      </c>
      <c r="AJ35" s="35">
        <v>500014</v>
      </c>
      <c r="AK35" s="35">
        <v>238336</v>
      </c>
      <c r="AL35" s="35">
        <v>74163</v>
      </c>
      <c r="AM35" s="35" t="s">
        <v>151</v>
      </c>
      <c r="AN35" s="35">
        <v>1018897</v>
      </c>
      <c r="AO35" s="35" t="s">
        <v>151</v>
      </c>
      <c r="AP35" s="35">
        <v>4092</v>
      </c>
      <c r="AQ35" s="35" t="s">
        <v>151</v>
      </c>
      <c r="AR35" s="35" t="s">
        <v>151</v>
      </c>
      <c r="AS35" s="35" t="s">
        <v>151</v>
      </c>
      <c r="AT35" s="35">
        <v>692200</v>
      </c>
      <c r="AU35" s="35">
        <v>4223600</v>
      </c>
      <c r="AV35" s="35">
        <v>175970</v>
      </c>
      <c r="AW35" s="35">
        <v>3739030</v>
      </c>
      <c r="AX35" s="35" t="s">
        <v>151</v>
      </c>
      <c r="AY35" s="35" t="s">
        <v>151</v>
      </c>
      <c r="AZ35" s="35">
        <v>4959763</v>
      </c>
      <c r="BA35" s="35">
        <v>154704</v>
      </c>
      <c r="BB35" s="35" t="s">
        <v>151</v>
      </c>
      <c r="BC35" s="35">
        <v>10900</v>
      </c>
      <c r="BD35" s="35" t="s">
        <v>151</v>
      </c>
      <c r="BE35" s="35">
        <v>110396</v>
      </c>
      <c r="BF35" s="35">
        <v>255419</v>
      </c>
      <c r="BG35" s="35" t="s">
        <v>151</v>
      </c>
      <c r="BH35" s="35">
        <v>1162627</v>
      </c>
      <c r="BI35" s="35">
        <v>643292</v>
      </c>
      <c r="BJ35" s="35">
        <v>150038</v>
      </c>
      <c r="BK35" s="35">
        <v>1170959</v>
      </c>
      <c r="BL35" s="35" t="s">
        <v>151</v>
      </c>
      <c r="BM35" s="35">
        <v>318210</v>
      </c>
      <c r="BN35" s="35">
        <v>280250</v>
      </c>
      <c r="BO35" s="35" t="s">
        <v>151</v>
      </c>
      <c r="BP35" s="35" t="s">
        <v>151</v>
      </c>
      <c r="BQ35" s="35" t="s">
        <v>151</v>
      </c>
      <c r="BR35" s="35">
        <v>588979</v>
      </c>
      <c r="BS35" s="35">
        <v>13555000</v>
      </c>
      <c r="BT35" s="35" t="s">
        <v>151</v>
      </c>
      <c r="BU35" s="35">
        <v>675236</v>
      </c>
      <c r="BV35" s="35">
        <v>1140474</v>
      </c>
      <c r="BW35" s="35">
        <v>64215</v>
      </c>
      <c r="BX35" s="35">
        <v>1505411</v>
      </c>
      <c r="BY35" s="35">
        <v>8554</v>
      </c>
      <c r="BZ35" s="35">
        <v>73228</v>
      </c>
      <c r="CA35" s="35">
        <v>3825027</v>
      </c>
      <c r="CB35" s="35">
        <v>68000</v>
      </c>
      <c r="CC35" s="35" t="s">
        <v>151</v>
      </c>
      <c r="CD35" s="35" t="s">
        <v>151</v>
      </c>
      <c r="CE35" s="35" t="s">
        <v>151</v>
      </c>
      <c r="CF35" s="35">
        <v>1669493</v>
      </c>
      <c r="CG35" s="35">
        <v>904490</v>
      </c>
      <c r="CH35" s="35">
        <v>38993</v>
      </c>
      <c r="CI35" s="35">
        <v>7764294</v>
      </c>
      <c r="CJ35" s="35" t="s">
        <v>151</v>
      </c>
      <c r="CK35" s="35">
        <v>80640</v>
      </c>
      <c r="CL35" s="35" t="s">
        <v>151</v>
      </c>
    </row>
    <row r="37" spans="1:90" ht="21" customHeight="1">
      <c r="A37" s="27" t="s">
        <v>153</v>
      </c>
      <c r="B37" s="28"/>
      <c r="C37" s="30">
        <f>C6/C5*100</f>
        <v>71.604372633397873</v>
      </c>
      <c r="D37" s="30"/>
      <c r="E37" s="30">
        <f t="shared" ref="E37:BP37" si="1">E6/E5*100</f>
        <v>67.905209911416193</v>
      </c>
      <c r="F37" s="30">
        <f t="shared" si="1"/>
        <v>75.468402601341751</v>
      </c>
      <c r="G37" s="30">
        <f t="shared" si="1"/>
        <v>69.001630593105219</v>
      </c>
      <c r="H37" s="30">
        <f t="shared" si="1"/>
        <v>75.958441441030217</v>
      </c>
      <c r="I37" s="30">
        <f t="shared" si="1"/>
        <v>70.548664741888942</v>
      </c>
      <c r="J37" s="30">
        <f t="shared" si="1"/>
        <v>71.942736889031764</v>
      </c>
      <c r="K37" s="30">
        <f t="shared" si="1"/>
        <v>67.012494096698859</v>
      </c>
      <c r="L37" s="30">
        <f t="shared" si="1"/>
        <v>70.610725176732458</v>
      </c>
      <c r="M37" s="30">
        <f t="shared" si="1"/>
        <v>71.611169548711246</v>
      </c>
      <c r="N37" s="30">
        <f t="shared" si="1"/>
        <v>80.93208640390425</v>
      </c>
      <c r="O37" s="30">
        <f t="shared" si="1"/>
        <v>71.657515294243169</v>
      </c>
      <c r="P37" s="30">
        <f t="shared" si="1"/>
        <v>63.298629617976907</v>
      </c>
      <c r="Q37" s="30">
        <f t="shared" si="1"/>
        <v>78.000641662657728</v>
      </c>
      <c r="R37" s="30">
        <f t="shared" si="1"/>
        <v>70.480649873647778</v>
      </c>
      <c r="S37" s="30">
        <f t="shared" si="1"/>
        <v>60.616912434920501</v>
      </c>
      <c r="T37" s="30">
        <f t="shared" si="1"/>
        <v>74.429832824227631</v>
      </c>
      <c r="U37" s="30">
        <f t="shared" si="1"/>
        <v>75.911144746434232</v>
      </c>
      <c r="V37" s="30">
        <f t="shared" si="1"/>
        <v>76.666962170702064</v>
      </c>
      <c r="W37" s="30">
        <f t="shared" si="1"/>
        <v>76.069263697496467</v>
      </c>
      <c r="X37" s="30">
        <f t="shared" si="1"/>
        <v>80.07586711920635</v>
      </c>
      <c r="Y37" s="30">
        <f t="shared" si="1"/>
        <v>65.747265002810011</v>
      </c>
      <c r="Z37" s="30">
        <f t="shared" si="1"/>
        <v>77.040781703737025</v>
      </c>
      <c r="AA37" s="30">
        <f t="shared" si="1"/>
        <v>76.262182605044572</v>
      </c>
      <c r="AB37" s="30">
        <f t="shared" si="1"/>
        <v>70.982401971330148</v>
      </c>
      <c r="AC37" s="30">
        <f t="shared" si="1"/>
        <v>75.653903834295321</v>
      </c>
      <c r="AD37" s="30">
        <f t="shared" si="1"/>
        <v>70.76283322339691</v>
      </c>
      <c r="AE37" s="30">
        <f t="shared" si="1"/>
        <v>68.363673212216241</v>
      </c>
      <c r="AF37" s="30">
        <f t="shared" si="1"/>
        <v>74.231641573924691</v>
      </c>
      <c r="AG37" s="30">
        <f t="shared" si="1"/>
        <v>72.789245572899191</v>
      </c>
      <c r="AH37" s="30">
        <f t="shared" si="1"/>
        <v>65.691777671689039</v>
      </c>
      <c r="AI37" s="30">
        <f t="shared" si="1"/>
        <v>77.538058282916538</v>
      </c>
      <c r="AJ37" s="30">
        <f t="shared" si="1"/>
        <v>75.09313248692655</v>
      </c>
      <c r="AK37" s="30">
        <f t="shared" si="1"/>
        <v>66.987754199247874</v>
      </c>
      <c r="AL37" s="30">
        <f t="shared" si="1"/>
        <v>77.506865427362186</v>
      </c>
      <c r="AM37" s="30">
        <f t="shared" si="1"/>
        <v>69.796909144027438</v>
      </c>
      <c r="AN37" s="30">
        <f t="shared" si="1"/>
        <v>60.151937352729348</v>
      </c>
      <c r="AO37" s="30">
        <f t="shared" si="1"/>
        <v>78.394862880439959</v>
      </c>
      <c r="AP37" s="30">
        <f t="shared" si="1"/>
        <v>76.76812220214326</v>
      </c>
      <c r="AQ37" s="30">
        <f t="shared" si="1"/>
        <v>82.102344983481927</v>
      </c>
      <c r="AR37" s="30">
        <f t="shared" si="1"/>
        <v>66.364683058412325</v>
      </c>
      <c r="AS37" s="30">
        <f t="shared" si="1"/>
        <v>73.915480937608564</v>
      </c>
      <c r="AT37" s="30">
        <f t="shared" si="1"/>
        <v>75.297256855517276</v>
      </c>
      <c r="AU37" s="30">
        <f t="shared" si="1"/>
        <v>57.850921365186394</v>
      </c>
      <c r="AV37" s="30">
        <f t="shared" si="1"/>
        <v>64.01658753843779</v>
      </c>
      <c r="AW37" s="30">
        <f t="shared" si="1"/>
        <v>73.555633006544014</v>
      </c>
      <c r="AX37" s="30">
        <f t="shared" si="1"/>
        <v>61.795728932323094</v>
      </c>
      <c r="AY37" s="30">
        <f t="shared" si="1"/>
        <v>71.854405989796817</v>
      </c>
      <c r="AZ37" s="30">
        <f t="shared" si="1"/>
        <v>71.809112998588475</v>
      </c>
      <c r="BA37" s="30">
        <f t="shared" si="1"/>
        <v>80.235879759754454</v>
      </c>
      <c r="BB37" s="30">
        <f t="shared" si="1"/>
        <v>64.393870076345564</v>
      </c>
      <c r="BC37" s="30">
        <f t="shared" si="1"/>
        <v>76.172354956033161</v>
      </c>
      <c r="BD37" s="30">
        <f t="shared" si="1"/>
        <v>65.25153377212979</v>
      </c>
      <c r="BE37" s="30">
        <f t="shared" si="1"/>
        <v>68.599437989466168</v>
      </c>
      <c r="BF37" s="30">
        <f t="shared" si="1"/>
        <v>62.347354927528144</v>
      </c>
      <c r="BG37" s="30">
        <f t="shared" si="1"/>
        <v>64.74070560592908</v>
      </c>
      <c r="BH37" s="30">
        <f t="shared" si="1"/>
        <v>60.107492987531771</v>
      </c>
      <c r="BI37" s="30">
        <f t="shared" si="1"/>
        <v>67.167274369958108</v>
      </c>
      <c r="BJ37" s="30">
        <f t="shared" si="1"/>
        <v>54.180417388320649</v>
      </c>
      <c r="BK37" s="30">
        <f t="shared" si="1"/>
        <v>71.193528717364828</v>
      </c>
      <c r="BL37" s="30">
        <f t="shared" si="1"/>
        <v>64.082731996259781</v>
      </c>
      <c r="BM37" s="30">
        <f t="shared" si="1"/>
        <v>70.952281682525822</v>
      </c>
      <c r="BN37" s="30">
        <f t="shared" si="1"/>
        <v>72.723068962875416</v>
      </c>
      <c r="BO37" s="30">
        <f t="shared" si="1"/>
        <v>80.179482769232507</v>
      </c>
      <c r="BP37" s="30">
        <f t="shared" si="1"/>
        <v>78.634891316346682</v>
      </c>
      <c r="BQ37" s="30">
        <f t="shared" ref="BQ37:CL37" si="2">BQ6/BQ5*100</f>
        <v>69.282954310684332</v>
      </c>
      <c r="BR37" s="30">
        <f t="shared" si="2"/>
        <v>75.383458543617266</v>
      </c>
      <c r="BS37" s="30">
        <f t="shared" si="2"/>
        <v>70.842235152457533</v>
      </c>
      <c r="BT37" s="30">
        <f t="shared" si="2"/>
        <v>71.555695288340374</v>
      </c>
      <c r="BU37" s="30">
        <f t="shared" si="2"/>
        <v>76.61680146136348</v>
      </c>
      <c r="BV37" s="30">
        <f t="shared" si="2"/>
        <v>66.724784026926315</v>
      </c>
      <c r="BW37" s="30">
        <f t="shared" si="2"/>
        <v>63.738960423507173</v>
      </c>
      <c r="BX37" s="30">
        <f t="shared" si="2"/>
        <v>76.176773685339299</v>
      </c>
      <c r="BY37" s="30">
        <f t="shared" si="2"/>
        <v>65.992493628541752</v>
      </c>
      <c r="BZ37" s="30">
        <f t="shared" si="2"/>
        <v>70.405214114283879</v>
      </c>
      <c r="CA37" s="30">
        <f t="shared" si="2"/>
        <v>71.503444022589221</v>
      </c>
      <c r="CB37" s="30">
        <f t="shared" si="2"/>
        <v>74.406556894055086</v>
      </c>
      <c r="CC37" s="30">
        <f t="shared" si="2"/>
        <v>74.138426463908885</v>
      </c>
      <c r="CD37" s="30">
        <f t="shared" si="2"/>
        <v>70.51478702783362</v>
      </c>
      <c r="CE37" s="30">
        <f t="shared" si="2"/>
        <v>72.805664771622574</v>
      </c>
      <c r="CF37" s="30">
        <f t="shared" si="2"/>
        <v>73.666053805064436</v>
      </c>
      <c r="CG37" s="30">
        <f t="shared" si="2"/>
        <v>75.651737211409866</v>
      </c>
      <c r="CH37" s="30">
        <f t="shared" si="2"/>
        <v>70.845505862295283</v>
      </c>
      <c r="CI37" s="30">
        <f t="shared" si="2"/>
        <v>72.939389267935098</v>
      </c>
      <c r="CJ37" s="30">
        <f t="shared" si="2"/>
        <v>71.004593646982059</v>
      </c>
      <c r="CK37" s="30">
        <f t="shared" si="2"/>
        <v>68.880465192018903</v>
      </c>
      <c r="CL37" s="30">
        <f t="shared" si="2"/>
        <v>75.601237338595595</v>
      </c>
    </row>
    <row r="38" spans="1:90" ht="27.75" customHeight="1">
      <c r="A38" s="29" t="s">
        <v>154</v>
      </c>
      <c r="B38" s="28"/>
      <c r="C38" s="31">
        <f>C6/(C5-C23)*100</f>
        <v>72.786756655633312</v>
      </c>
      <c r="D38" s="31"/>
      <c r="E38" s="31">
        <f t="shared" ref="E38:BP38" si="3">E6/(E5-E23)*100</f>
        <v>69.301143045133998</v>
      </c>
      <c r="F38" s="31">
        <f t="shared" si="3"/>
        <v>75.850218001337311</v>
      </c>
      <c r="G38" s="31">
        <f t="shared" si="3"/>
        <v>71.33462879645559</v>
      </c>
      <c r="H38" s="31">
        <f t="shared" si="3"/>
        <v>76.983352804852174</v>
      </c>
      <c r="I38" s="31">
        <f t="shared" si="3"/>
        <v>71.693536547858031</v>
      </c>
      <c r="J38" s="31">
        <f t="shared" si="3"/>
        <v>72.603037070810828</v>
      </c>
      <c r="K38" s="31">
        <f t="shared" si="3"/>
        <v>67.338480374059799</v>
      </c>
      <c r="L38" s="31">
        <f t="shared" si="3"/>
        <v>72.090663224872941</v>
      </c>
      <c r="M38" s="31">
        <f t="shared" si="3"/>
        <v>72.083373661409979</v>
      </c>
      <c r="N38" s="31">
        <f t="shared" si="3"/>
        <v>81.222837497467012</v>
      </c>
      <c r="O38" s="31">
        <f t="shared" si="3"/>
        <v>74.160158980582224</v>
      </c>
      <c r="P38" s="31">
        <f t="shared" si="3"/>
        <v>63.643511527626515</v>
      </c>
      <c r="Q38" s="31">
        <f t="shared" si="3"/>
        <v>78.421189711383022</v>
      </c>
      <c r="R38" s="31">
        <f t="shared" si="3"/>
        <v>70.901635665571874</v>
      </c>
      <c r="S38" s="31">
        <f t="shared" si="3"/>
        <v>63.632097826899546</v>
      </c>
      <c r="T38" s="31">
        <f t="shared" si="3"/>
        <v>74.93570369483939</v>
      </c>
      <c r="U38" s="31">
        <f t="shared" si="3"/>
        <v>76.208311336713535</v>
      </c>
      <c r="V38" s="31">
        <f t="shared" si="3"/>
        <v>77.052955120957094</v>
      </c>
      <c r="W38" s="31">
        <f t="shared" si="3"/>
        <v>76.646377363384147</v>
      </c>
      <c r="X38" s="31">
        <f t="shared" si="3"/>
        <v>80.574066139060051</v>
      </c>
      <c r="Y38" s="31">
        <f t="shared" si="3"/>
        <v>68.610189788122327</v>
      </c>
      <c r="Z38" s="31">
        <f t="shared" si="3"/>
        <v>77.045682322058965</v>
      </c>
      <c r="AA38" s="31">
        <f t="shared" si="3"/>
        <v>76.609109358095424</v>
      </c>
      <c r="AB38" s="31">
        <f t="shared" si="3"/>
        <v>71.872171561190058</v>
      </c>
      <c r="AC38" s="31">
        <f t="shared" si="3"/>
        <v>76.213243265396883</v>
      </c>
      <c r="AD38" s="31">
        <f t="shared" si="3"/>
        <v>74.023405746726439</v>
      </c>
      <c r="AE38" s="31">
        <f t="shared" si="3"/>
        <v>69.179233720982552</v>
      </c>
      <c r="AF38" s="31">
        <f t="shared" si="3"/>
        <v>74.538540378303679</v>
      </c>
      <c r="AG38" s="31">
        <f t="shared" si="3"/>
        <v>75.674319271390914</v>
      </c>
      <c r="AH38" s="31">
        <f t="shared" si="3"/>
        <v>66.092650031051662</v>
      </c>
      <c r="AI38" s="31">
        <f t="shared" si="3"/>
        <v>78.093560338519367</v>
      </c>
      <c r="AJ38" s="31">
        <f t="shared" si="3"/>
        <v>75.357454531927814</v>
      </c>
      <c r="AK38" s="31">
        <f t="shared" si="3"/>
        <v>67.819223553433943</v>
      </c>
      <c r="AL38" s="31">
        <f t="shared" si="3"/>
        <v>77.957490054914842</v>
      </c>
      <c r="AM38" s="31">
        <f t="shared" si="3"/>
        <v>70.099952881493408</v>
      </c>
      <c r="AN38" s="31">
        <f t="shared" si="3"/>
        <v>66.200805033457627</v>
      </c>
      <c r="AO38" s="31">
        <f t="shared" si="3"/>
        <v>78.51111943215389</v>
      </c>
      <c r="AP38" s="31">
        <f t="shared" si="3"/>
        <v>77.301337542927243</v>
      </c>
      <c r="AQ38" s="31">
        <f t="shared" si="3"/>
        <v>82.271817563637612</v>
      </c>
      <c r="AR38" s="31">
        <f t="shared" si="3"/>
        <v>69.581132852261433</v>
      </c>
      <c r="AS38" s="31">
        <f t="shared" si="3"/>
        <v>74.574154919678165</v>
      </c>
      <c r="AT38" s="31">
        <f t="shared" si="3"/>
        <v>75.510046221962142</v>
      </c>
      <c r="AU38" s="31">
        <f t="shared" si="3"/>
        <v>58.198361482950908</v>
      </c>
      <c r="AV38" s="31">
        <f t="shared" si="3"/>
        <v>65.618593067496903</v>
      </c>
      <c r="AW38" s="31">
        <f t="shared" si="3"/>
        <v>74.141164275665872</v>
      </c>
      <c r="AX38" s="31">
        <f t="shared" si="3"/>
        <v>65.213062228994431</v>
      </c>
      <c r="AY38" s="31">
        <f t="shared" si="3"/>
        <v>72.002144889519954</v>
      </c>
      <c r="AZ38" s="31">
        <f t="shared" si="3"/>
        <v>72.508088814367383</v>
      </c>
      <c r="BA38" s="31">
        <f t="shared" si="3"/>
        <v>80.510917040449741</v>
      </c>
      <c r="BB38" s="31">
        <f t="shared" si="3"/>
        <v>65.049575325746531</v>
      </c>
      <c r="BC38" s="31">
        <f t="shared" si="3"/>
        <v>76.660340176278467</v>
      </c>
      <c r="BD38" s="31">
        <f t="shared" si="3"/>
        <v>65.780684031054875</v>
      </c>
      <c r="BE38" s="31">
        <f t="shared" si="3"/>
        <v>69.109034159243791</v>
      </c>
      <c r="BF38" s="31">
        <f t="shared" si="3"/>
        <v>62.835016641258399</v>
      </c>
      <c r="BG38" s="31">
        <f t="shared" si="3"/>
        <v>65.917436244059445</v>
      </c>
      <c r="BH38" s="31">
        <f t="shared" si="3"/>
        <v>60.493133368240407</v>
      </c>
      <c r="BI38" s="31">
        <f t="shared" si="3"/>
        <v>70.473331233925379</v>
      </c>
      <c r="BJ38" s="31">
        <f t="shared" si="3"/>
        <v>54.428025281306049</v>
      </c>
      <c r="BK38" s="31">
        <f t="shared" si="3"/>
        <v>72.914053723175741</v>
      </c>
      <c r="BL38" s="31">
        <f t="shared" si="3"/>
        <v>66.457256944308668</v>
      </c>
      <c r="BM38" s="31">
        <f t="shared" si="3"/>
        <v>71.754428246607588</v>
      </c>
      <c r="BN38" s="31">
        <f t="shared" si="3"/>
        <v>73.286711785633457</v>
      </c>
      <c r="BO38" s="31">
        <f t="shared" si="3"/>
        <v>80.68133940868492</v>
      </c>
      <c r="BP38" s="31">
        <f t="shared" si="3"/>
        <v>79.115429045524934</v>
      </c>
      <c r="BQ38" s="31">
        <f t="shared" ref="BQ38:CL38" si="4">BQ6/(BQ5-BQ23)*100</f>
        <v>70.193969560725392</v>
      </c>
      <c r="BR38" s="31">
        <f t="shared" si="4"/>
        <v>76.391010610664537</v>
      </c>
      <c r="BS38" s="31">
        <f t="shared" si="4"/>
        <v>71.526615055661864</v>
      </c>
      <c r="BT38" s="31">
        <f t="shared" si="4"/>
        <v>71.843032406077839</v>
      </c>
      <c r="BU38" s="31">
        <f t="shared" si="4"/>
        <v>76.96246173437396</v>
      </c>
      <c r="BV38" s="31">
        <f t="shared" si="4"/>
        <v>67.366654101442336</v>
      </c>
      <c r="BW38" s="31">
        <f t="shared" si="4"/>
        <v>64.543353562534477</v>
      </c>
      <c r="BX38" s="31">
        <f t="shared" si="4"/>
        <v>77.212536780755229</v>
      </c>
      <c r="BY38" s="31">
        <f t="shared" si="4"/>
        <v>70.541192621549982</v>
      </c>
      <c r="BZ38" s="31">
        <f t="shared" si="4"/>
        <v>70.69790867963026</v>
      </c>
      <c r="CA38" s="31">
        <f t="shared" si="4"/>
        <v>72.159306402370916</v>
      </c>
      <c r="CB38" s="31">
        <f t="shared" si="4"/>
        <v>75.073668143545191</v>
      </c>
      <c r="CC38" s="31">
        <f t="shared" si="4"/>
        <v>74.79145839526943</v>
      </c>
      <c r="CD38" s="31">
        <f t="shared" si="4"/>
        <v>72.528856912880229</v>
      </c>
      <c r="CE38" s="31">
        <f t="shared" si="4"/>
        <v>74.88372619233229</v>
      </c>
      <c r="CF38" s="31">
        <f t="shared" si="4"/>
        <v>74.552233071211461</v>
      </c>
      <c r="CG38" s="31">
        <f t="shared" si="4"/>
        <v>76.107327209745236</v>
      </c>
      <c r="CH38" s="31">
        <f t="shared" si="4"/>
        <v>77.29734238804879</v>
      </c>
      <c r="CI38" s="31">
        <f t="shared" si="4"/>
        <v>73.264676753319762</v>
      </c>
      <c r="CJ38" s="31">
        <f t="shared" si="4"/>
        <v>71.954749277214191</v>
      </c>
      <c r="CK38" s="31">
        <f t="shared" si="4"/>
        <v>73.140583440510198</v>
      </c>
      <c r="CL38" s="31">
        <f t="shared" si="4"/>
        <v>75.601237338595595</v>
      </c>
    </row>
    <row r="40" spans="1:90" s="97" customFormat="1" ht="19.5" customHeight="1">
      <c r="A40" s="98" t="s">
        <v>199</v>
      </c>
      <c r="B40" s="28"/>
      <c r="C40" s="34">
        <v>320794925.78000003</v>
      </c>
      <c r="D40" s="116"/>
      <c r="E40" s="99">
        <f>(E5-E6)/1000</f>
        <v>3309941.0529999998</v>
      </c>
      <c r="F40" s="99">
        <f t="shared" ref="F40:BQ40" si="5">(F5-F6)/1000</f>
        <v>1549244.6129999999</v>
      </c>
      <c r="G40" s="99">
        <f t="shared" si="5"/>
        <v>2583420.4670000002</v>
      </c>
      <c r="H40" s="99">
        <f t="shared" si="5"/>
        <v>3783774.6060000001</v>
      </c>
      <c r="I40" s="99">
        <f t="shared" si="5"/>
        <v>1470697.173</v>
      </c>
      <c r="J40" s="99">
        <f t="shared" si="5"/>
        <v>1827337.6310000001</v>
      </c>
      <c r="K40" s="99">
        <f t="shared" si="5"/>
        <v>1201822.0930000001</v>
      </c>
      <c r="L40" s="99">
        <f t="shared" si="5"/>
        <v>1917938.804</v>
      </c>
      <c r="M40" s="99">
        <f t="shared" si="5"/>
        <v>1952563.882</v>
      </c>
      <c r="N40" s="99">
        <f t="shared" si="5"/>
        <v>9022534.2640000004</v>
      </c>
      <c r="O40" s="99">
        <f t="shared" si="5"/>
        <v>1241734.8119999999</v>
      </c>
      <c r="P40" s="99">
        <f t="shared" si="5"/>
        <v>2698704.5469999998</v>
      </c>
      <c r="Q40" s="99">
        <f t="shared" si="5"/>
        <v>1054730.5689999999</v>
      </c>
      <c r="R40" s="99">
        <f t="shared" si="5"/>
        <v>1564513.777</v>
      </c>
      <c r="S40" s="99">
        <f t="shared" si="5"/>
        <v>3596257.9720000001</v>
      </c>
      <c r="T40" s="99">
        <f t="shared" si="5"/>
        <v>2311298.5210000002</v>
      </c>
      <c r="U40" s="99">
        <f t="shared" si="5"/>
        <v>1688148.3289999999</v>
      </c>
      <c r="V40" s="99">
        <f t="shared" si="5"/>
        <v>34002646.662</v>
      </c>
      <c r="W40" s="99">
        <f t="shared" si="5"/>
        <v>1367021.379</v>
      </c>
      <c r="X40" s="99">
        <f t="shared" si="5"/>
        <v>1868311.0549999999</v>
      </c>
      <c r="Y40" s="99">
        <f t="shared" si="5"/>
        <v>4114172.6779999998</v>
      </c>
      <c r="Z40" s="99">
        <f t="shared" si="5"/>
        <v>262729.2</v>
      </c>
      <c r="AA40" s="99">
        <f t="shared" si="5"/>
        <v>1959041.0160000001</v>
      </c>
      <c r="AB40" s="99">
        <f t="shared" si="5"/>
        <v>1943219.8119999999</v>
      </c>
      <c r="AC40" s="99">
        <f t="shared" si="5"/>
        <v>2980568.49</v>
      </c>
      <c r="AD40" s="99">
        <f t="shared" si="5"/>
        <v>2351747.1979999999</v>
      </c>
      <c r="AE40" s="99">
        <f t="shared" si="5"/>
        <v>1189481.193</v>
      </c>
      <c r="AF40" s="99">
        <f t="shared" si="5"/>
        <v>736905.78099999996</v>
      </c>
      <c r="AG40" s="99">
        <f t="shared" si="5"/>
        <v>20660083.171</v>
      </c>
      <c r="AH40" s="99">
        <f t="shared" si="5"/>
        <v>891830.4</v>
      </c>
      <c r="AI40" s="99">
        <f t="shared" si="5"/>
        <v>285523.35600000003</v>
      </c>
      <c r="AJ40" s="99">
        <f t="shared" si="5"/>
        <v>2171258.3689999999</v>
      </c>
      <c r="AK40" s="99">
        <f t="shared" si="5"/>
        <v>10376982.194</v>
      </c>
      <c r="AL40" s="99">
        <f t="shared" si="5"/>
        <v>1246671.216</v>
      </c>
      <c r="AM40" s="99">
        <f t="shared" si="5"/>
        <v>3847961.9270000001</v>
      </c>
      <c r="AN40" s="99">
        <f t="shared" si="5"/>
        <v>10589687.720000001</v>
      </c>
      <c r="AO40" s="99">
        <f t="shared" si="5"/>
        <v>501834.64899999998</v>
      </c>
      <c r="AP40" s="99">
        <f t="shared" si="5"/>
        <v>3281262.3909999998</v>
      </c>
      <c r="AQ40" s="99">
        <f t="shared" si="5"/>
        <v>382534.42700000003</v>
      </c>
      <c r="AR40" s="99">
        <f t="shared" si="5"/>
        <v>1468283.257</v>
      </c>
      <c r="AS40" s="99">
        <f t="shared" si="5"/>
        <v>576082.80900000001</v>
      </c>
      <c r="AT40" s="99">
        <f t="shared" si="5"/>
        <v>803863.67500000005</v>
      </c>
      <c r="AU40" s="99">
        <f t="shared" si="5"/>
        <v>3290110.8309999998</v>
      </c>
      <c r="AV40" s="99">
        <f t="shared" si="5"/>
        <v>6537028.4730000002</v>
      </c>
      <c r="AW40" s="99">
        <f t="shared" si="5"/>
        <v>7189435.2860000003</v>
      </c>
      <c r="AX40" s="99">
        <f t="shared" si="5"/>
        <v>1453456.145</v>
      </c>
      <c r="AY40" s="99">
        <f t="shared" si="5"/>
        <v>1286560.2320000001</v>
      </c>
      <c r="AZ40" s="99">
        <f t="shared" si="5"/>
        <v>7294971.7089999998</v>
      </c>
      <c r="BA40" s="99">
        <f t="shared" si="5"/>
        <v>1956642.054</v>
      </c>
      <c r="BB40" s="99">
        <f t="shared" si="5"/>
        <v>3100047.7310000001</v>
      </c>
      <c r="BC40" s="99">
        <f t="shared" si="5"/>
        <v>3833806.0329999998</v>
      </c>
      <c r="BD40" s="99">
        <f t="shared" si="5"/>
        <v>2592637.98</v>
      </c>
      <c r="BE40" s="99">
        <f t="shared" si="5"/>
        <v>5596533.5959999999</v>
      </c>
      <c r="BF40" s="99">
        <f t="shared" si="5"/>
        <v>6296392.7800000003</v>
      </c>
      <c r="BG40" s="99">
        <f t="shared" si="5"/>
        <v>2952338.7710000002</v>
      </c>
      <c r="BH40" s="99">
        <f t="shared" si="5"/>
        <v>9736521.409</v>
      </c>
      <c r="BI40" s="99">
        <f t="shared" si="5"/>
        <v>4489666.858</v>
      </c>
      <c r="BJ40" s="99">
        <f t="shared" si="5"/>
        <v>4822029.7259999998</v>
      </c>
      <c r="BK40" s="99">
        <f t="shared" si="5"/>
        <v>1594945.5870000001</v>
      </c>
      <c r="BL40" s="99">
        <f t="shared" si="5"/>
        <v>13200632.914999999</v>
      </c>
      <c r="BM40" s="99">
        <f t="shared" si="5"/>
        <v>3459154.9950000001</v>
      </c>
      <c r="BN40" s="99">
        <f t="shared" si="5"/>
        <v>6808414.2860000003</v>
      </c>
      <c r="BO40" s="99">
        <f t="shared" si="5"/>
        <v>2659817.665</v>
      </c>
      <c r="BP40" s="99">
        <f t="shared" si="5"/>
        <v>4498449.9840000002</v>
      </c>
      <c r="BQ40" s="99">
        <f t="shared" si="5"/>
        <v>586682.51699999999</v>
      </c>
      <c r="BR40" s="99">
        <f t="shared" ref="BR40:CL40" si="6">(BR5-BR6)/1000</f>
        <v>780496.63199999998</v>
      </c>
      <c r="BS40" s="99">
        <f t="shared" si="6"/>
        <v>1345637.554</v>
      </c>
      <c r="BT40" s="99">
        <f t="shared" si="6"/>
        <v>3997262.8909999998</v>
      </c>
      <c r="BU40" s="99">
        <f t="shared" si="6"/>
        <v>5358683.7489999998</v>
      </c>
      <c r="BV40" s="99">
        <f t="shared" si="6"/>
        <v>7565071.1950000003</v>
      </c>
      <c r="BW40" s="99">
        <f t="shared" si="6"/>
        <v>7761886.483</v>
      </c>
      <c r="BX40" s="99">
        <f t="shared" si="6"/>
        <v>4870691.68</v>
      </c>
      <c r="BY40" s="99">
        <f t="shared" si="6"/>
        <v>5133878.1090000002</v>
      </c>
      <c r="BZ40" s="99">
        <f t="shared" si="6"/>
        <v>2814815.2919999999</v>
      </c>
      <c r="CA40" s="99">
        <f t="shared" si="6"/>
        <v>2266335.5109999999</v>
      </c>
      <c r="CB40" s="99">
        <f t="shared" si="6"/>
        <v>4231285.5779999997</v>
      </c>
      <c r="CC40" s="99">
        <f t="shared" si="6"/>
        <v>1549146.1340000001</v>
      </c>
      <c r="CD40" s="99">
        <f t="shared" si="6"/>
        <v>2544957.34</v>
      </c>
      <c r="CE40" s="99">
        <f t="shared" si="6"/>
        <v>3961656.6519999998</v>
      </c>
      <c r="CF40" s="99">
        <f t="shared" si="6"/>
        <v>3423946.3220000002</v>
      </c>
      <c r="CG40" s="99">
        <f t="shared" si="6"/>
        <v>1645754.21</v>
      </c>
      <c r="CH40" s="99">
        <f t="shared" si="6"/>
        <v>988272.228</v>
      </c>
      <c r="CI40" s="99">
        <f t="shared" si="6"/>
        <v>1969148.334</v>
      </c>
      <c r="CJ40" s="99">
        <f t="shared" si="6"/>
        <v>405092.91600000003</v>
      </c>
      <c r="CK40" s="99">
        <f t="shared" si="6"/>
        <v>280825.734</v>
      </c>
      <c r="CL40" s="99">
        <f t="shared" si="6"/>
        <v>29436.535</v>
      </c>
    </row>
    <row r="42" spans="1:90" ht="14.25" customHeight="1">
      <c r="C42" s="34">
        <f>C40*1000</f>
        <v>320794925780.00006</v>
      </c>
      <c r="D42" s="116"/>
    </row>
    <row r="45" spans="1:90" ht="14.25" customHeight="1">
      <c r="A45" s="27" t="s">
        <v>213</v>
      </c>
      <c r="C45" s="31">
        <f>C27/C5*100</f>
        <v>14.227928993810712</v>
      </c>
      <c r="D45" s="31"/>
    </row>
  </sheetData>
  <mergeCells count="2">
    <mergeCell ref="C1:T1"/>
    <mergeCell ref="B3:B4"/>
  </mergeCells>
  <conditionalFormatting sqref="E6:E35">
    <cfRule type="cellIs" dxfId="2" priority="4" stopIfTrue="1" operator="equal">
      <formula>0</formula>
    </cfRule>
  </conditionalFormatting>
  <conditionalFormatting sqref="F6:K35">
    <cfRule type="cellIs" dxfId="1" priority="3" stopIfTrue="1" operator="equal">
      <formula>0</formula>
    </cfRule>
  </conditionalFormatting>
  <conditionalFormatting sqref="L6:CL35">
    <cfRule type="cellIs" dxfId="0" priority="2" stopIfTrue="1" operator="equal">
      <formula>0</formula>
    </cfRule>
  </conditionalFormatting>
  <pageMargins left="0" right="0" top="0" bottom="0" header="0.31496062992125984" footer="0.31496062992125984"/>
  <pageSetup paperSize="9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AK91"/>
  <sheetViews>
    <sheetView zoomScale="90" zoomScaleNormal="90" workbookViewId="0">
      <pane xSplit="1" ySplit="5" topLeftCell="Q6" activePane="bottomRight" state="frozen"/>
      <selection pane="topRight" activeCell="B1" sqref="B1"/>
      <selection pane="bottomLeft" activeCell="A6" sqref="A6"/>
      <selection pane="bottomRight" activeCell="A2" sqref="A2:AK2"/>
    </sheetView>
  </sheetViews>
  <sheetFormatPr defaultColWidth="14.28515625" defaultRowHeight="12.75"/>
  <cols>
    <col min="1" max="1" width="21.140625" style="87" customWidth="1"/>
    <col min="2" max="16" width="10.5703125" style="87" customWidth="1"/>
    <col min="17" max="17" width="9" style="87" customWidth="1"/>
    <col min="18" max="18" width="9.28515625" style="87" customWidth="1"/>
    <col min="19" max="19" width="15.85546875" style="87" customWidth="1"/>
    <col min="20" max="20" width="15" style="87" customWidth="1"/>
    <col min="21" max="21" width="16.5703125" style="87" customWidth="1"/>
    <col min="22" max="22" width="1.42578125" style="87" customWidth="1"/>
    <col min="23" max="23" width="7" style="89" customWidth="1"/>
    <col min="24" max="24" width="1.5703125" style="87" customWidth="1"/>
    <col min="25" max="25" width="19" style="87" customWidth="1"/>
    <col min="26" max="26" width="16" style="87" customWidth="1"/>
    <col min="27" max="27" width="18.42578125" style="87" customWidth="1"/>
    <col min="28" max="29" width="6.28515625" style="89" customWidth="1"/>
    <col min="30" max="30" width="7.5703125" style="89" customWidth="1"/>
    <col min="31" max="31" width="18.140625" style="87" customWidth="1"/>
    <col min="32" max="32" width="14.85546875" style="87" customWidth="1"/>
    <col min="33" max="33" width="18.42578125" style="87" customWidth="1"/>
    <col min="34" max="34" width="1.85546875" style="87" customWidth="1"/>
    <col min="35" max="37" width="18.5703125" style="87" customWidth="1"/>
    <col min="38" max="16384" width="14.28515625" style="87"/>
  </cols>
  <sheetData>
    <row r="1" spans="1:37" ht="27.75" customHeight="1">
      <c r="AG1" s="121"/>
      <c r="AJ1" s="166" t="s">
        <v>270</v>
      </c>
      <c r="AK1" s="166"/>
    </row>
    <row r="2" spans="1:37" ht="27.75" customHeight="1">
      <c r="A2" s="154" t="s">
        <v>221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7" ht="15.75" customHeight="1">
      <c r="R3" s="165" t="s">
        <v>170</v>
      </c>
      <c r="S3" s="165"/>
      <c r="T3" s="165"/>
      <c r="U3" s="165"/>
      <c r="V3" s="165"/>
      <c r="W3" s="165"/>
      <c r="X3" s="88"/>
      <c r="Y3" s="149">
        <v>186618336577</v>
      </c>
      <c r="Z3" s="148" t="s">
        <v>171</v>
      </c>
      <c r="AB3" s="167" t="s">
        <v>220</v>
      </c>
      <c r="AC3" s="167"/>
      <c r="AD3" s="167"/>
      <c r="AE3" s="167"/>
      <c r="AF3" s="119">
        <v>7.5</v>
      </c>
      <c r="AG3" s="131">
        <f>AG6-Y3</f>
        <v>22895078183.415039</v>
      </c>
      <c r="AI3" s="90"/>
      <c r="AJ3" s="122" t="s">
        <v>217</v>
      </c>
      <c r="AK3" s="123">
        <f>AI5+AJ5+AK5</f>
        <v>38790998979.750763</v>
      </c>
    </row>
    <row r="4" spans="1:37" ht="91.5" customHeight="1">
      <c r="A4" s="171" t="s">
        <v>172</v>
      </c>
      <c r="B4" s="176" t="s">
        <v>174</v>
      </c>
      <c r="C4" s="177"/>
      <c r="D4" s="178"/>
      <c r="E4" s="176" t="s">
        <v>175</v>
      </c>
      <c r="F4" s="177"/>
      <c r="G4" s="178"/>
      <c r="H4" s="176" t="s">
        <v>176</v>
      </c>
      <c r="I4" s="177"/>
      <c r="J4" s="178"/>
      <c r="K4" s="176" t="s">
        <v>177</v>
      </c>
      <c r="L4" s="177"/>
      <c r="M4" s="178"/>
      <c r="N4" s="173" t="s">
        <v>178</v>
      </c>
      <c r="O4" s="174"/>
      <c r="P4" s="175"/>
      <c r="Q4" s="183" t="s">
        <v>267</v>
      </c>
      <c r="R4" s="185" t="s">
        <v>179</v>
      </c>
      <c r="S4" s="163" t="s">
        <v>180</v>
      </c>
      <c r="T4" s="155" t="s">
        <v>210</v>
      </c>
      <c r="U4" s="156" t="s">
        <v>181</v>
      </c>
      <c r="W4" s="157" t="s">
        <v>182</v>
      </c>
      <c r="Y4" s="163" t="s">
        <v>183</v>
      </c>
      <c r="Z4" s="155" t="s">
        <v>210</v>
      </c>
      <c r="AA4" s="156" t="s">
        <v>184</v>
      </c>
      <c r="AB4" s="179" t="s">
        <v>206</v>
      </c>
      <c r="AC4" s="180"/>
      <c r="AD4" s="180"/>
      <c r="AE4" s="163" t="s">
        <v>212</v>
      </c>
      <c r="AF4" s="155" t="s">
        <v>210</v>
      </c>
      <c r="AG4" s="156" t="s">
        <v>211</v>
      </c>
      <c r="AI4" s="153" t="s">
        <v>214</v>
      </c>
      <c r="AJ4" s="153" t="s">
        <v>216</v>
      </c>
      <c r="AK4" s="153" t="s">
        <v>215</v>
      </c>
    </row>
    <row r="5" spans="1:37" ht="25.5" customHeight="1">
      <c r="A5" s="172"/>
      <c r="B5" s="137" t="s">
        <v>196</v>
      </c>
      <c r="C5" s="137" t="s">
        <v>197</v>
      </c>
      <c r="D5" s="137" t="s">
        <v>203</v>
      </c>
      <c r="E5" s="137" t="s">
        <v>196</v>
      </c>
      <c r="F5" s="137" t="s">
        <v>197</v>
      </c>
      <c r="G5" s="137" t="s">
        <v>203</v>
      </c>
      <c r="H5" s="137" t="s">
        <v>196</v>
      </c>
      <c r="I5" s="137" t="s">
        <v>197</v>
      </c>
      <c r="J5" s="137" t="s">
        <v>203</v>
      </c>
      <c r="K5" s="137" t="s">
        <v>196</v>
      </c>
      <c r="L5" s="137" t="s">
        <v>197</v>
      </c>
      <c r="M5" s="137" t="s">
        <v>203</v>
      </c>
      <c r="N5" s="137" t="s">
        <v>196</v>
      </c>
      <c r="O5" s="137" t="s">
        <v>197</v>
      </c>
      <c r="P5" s="137" t="s">
        <v>203</v>
      </c>
      <c r="Q5" s="184"/>
      <c r="R5" s="185"/>
      <c r="S5" s="181"/>
      <c r="T5" s="170"/>
      <c r="U5" s="182"/>
      <c r="W5" s="186"/>
      <c r="Y5" s="181"/>
      <c r="Z5" s="170"/>
      <c r="AA5" s="182"/>
      <c r="AB5" s="107" t="s">
        <v>207</v>
      </c>
      <c r="AC5" s="107" t="s">
        <v>208</v>
      </c>
      <c r="AD5" s="107" t="s">
        <v>209</v>
      </c>
      <c r="AE5" s="181"/>
      <c r="AF5" s="170"/>
      <c r="AG5" s="182"/>
      <c r="AI5" s="151">
        <f t="shared" ref="AI5:AK5" si="0">AI6-$AE$6</f>
        <v>11279209234.727478</v>
      </c>
      <c r="AJ5" s="151">
        <f t="shared" si="0"/>
        <v>13414625429.696411</v>
      </c>
      <c r="AK5" s="151">
        <f t="shared" si="0"/>
        <v>14097164315.326874</v>
      </c>
    </row>
    <row r="6" spans="1:37" s="115" customFormat="1" ht="15.75" customHeight="1">
      <c r="A6" s="111" t="s">
        <v>162</v>
      </c>
      <c r="B6" s="139">
        <f t="shared" ref="B6:P6" si="1">SUM(B7:B91)</f>
        <v>243069.5</v>
      </c>
      <c r="C6" s="139">
        <f t="shared" si="1"/>
        <v>205223</v>
      </c>
      <c r="D6" s="139">
        <f t="shared" si="1"/>
        <v>168864</v>
      </c>
      <c r="E6" s="139">
        <f t="shared" si="1"/>
        <v>25723.75</v>
      </c>
      <c r="F6" s="139">
        <f t="shared" si="1"/>
        <v>18325.5</v>
      </c>
      <c r="G6" s="139">
        <f t="shared" si="1"/>
        <v>13059</v>
      </c>
      <c r="H6" s="139">
        <f t="shared" si="1"/>
        <v>136354.25</v>
      </c>
      <c r="I6" s="139">
        <f t="shared" si="1"/>
        <v>117252.25</v>
      </c>
      <c r="J6" s="139">
        <f t="shared" si="1"/>
        <v>93088</v>
      </c>
      <c r="K6" s="139">
        <f t="shared" si="1"/>
        <v>2772</v>
      </c>
      <c r="L6" s="139">
        <f t="shared" si="1"/>
        <v>2128.25</v>
      </c>
      <c r="M6" s="139">
        <f t="shared" si="1"/>
        <v>1708</v>
      </c>
      <c r="N6" s="139">
        <f t="shared" si="1"/>
        <v>78219.5</v>
      </c>
      <c r="O6" s="139">
        <f t="shared" si="1"/>
        <v>67517</v>
      </c>
      <c r="P6" s="139">
        <f t="shared" si="1"/>
        <v>61009</v>
      </c>
      <c r="Q6" s="139">
        <v>50702</v>
      </c>
      <c r="R6" s="108">
        <f t="shared" ref="R6:R37" si="2">O6/(F6+I6+L6)*100</f>
        <v>49.029817146674795</v>
      </c>
      <c r="S6" s="113">
        <f>SUM(S7:S91)</f>
        <v>194007903112.82401</v>
      </c>
      <c r="T6" s="113">
        <f>47437284889*1.075</f>
        <v>50995081255.674995</v>
      </c>
      <c r="U6" s="113">
        <f>S6+T6</f>
        <v>245002984368.49899</v>
      </c>
      <c r="V6" s="141"/>
      <c r="W6" s="108">
        <f t="shared" ref="W6:W37" si="3">C6/B6</f>
        <v>0.84429761858233965</v>
      </c>
      <c r="X6" s="141"/>
      <c r="Y6" s="113">
        <f>SUM(Y7:Y91)</f>
        <v>162761526263.96405</v>
      </c>
      <c r="Z6" s="113">
        <f>47437284889*1.075</f>
        <v>50995081255.674995</v>
      </c>
      <c r="AA6" s="113">
        <f>Y6+Z6</f>
        <v>213756607519.63904</v>
      </c>
      <c r="AB6" s="108">
        <f>AVERAGE(AB7:AB91)</f>
        <v>1.4975338309409443</v>
      </c>
      <c r="AC6" s="108">
        <f t="shared" ref="AC6:AD6" si="4">AVERAGE(AC7:AC91)</f>
        <v>1.270862608065261</v>
      </c>
      <c r="AD6" s="108">
        <f t="shared" si="4"/>
        <v>1.4726997335386804</v>
      </c>
      <c r="AE6" s="113">
        <f>SUM(AE7:AE91)</f>
        <v>158518333504.74005</v>
      </c>
      <c r="AF6" s="113">
        <f>47437284889*1.075</f>
        <v>50995081255.674995</v>
      </c>
      <c r="AG6" s="113">
        <f>AE6+AF6</f>
        <v>209513414760.41504</v>
      </c>
      <c r="AH6" s="141"/>
      <c r="AI6" s="113">
        <f>SUM(AI7:AI91)</f>
        <v>169797542739.46753</v>
      </c>
      <c r="AJ6" s="113">
        <f>SUM(AJ7:AJ91)</f>
        <v>171932958934.43646</v>
      </c>
      <c r="AK6" s="113">
        <f>SUM(AK7:AK91)</f>
        <v>172615497820.06693</v>
      </c>
    </row>
    <row r="7" spans="1:37" s="130" customFormat="1">
      <c r="A7" s="138" t="s">
        <v>68</v>
      </c>
      <c r="B7" s="128">
        <v>4918.75</v>
      </c>
      <c r="C7" s="128">
        <v>4011.75</v>
      </c>
      <c r="D7" s="128">
        <v>3208</v>
      </c>
      <c r="E7" s="128">
        <v>376.75</v>
      </c>
      <c r="F7" s="128">
        <v>296.5</v>
      </c>
      <c r="G7" s="128">
        <v>205</v>
      </c>
      <c r="H7" s="128">
        <v>2743.25</v>
      </c>
      <c r="I7" s="128">
        <v>2248</v>
      </c>
      <c r="J7" s="128">
        <v>1648</v>
      </c>
      <c r="K7" s="128">
        <v>15.25</v>
      </c>
      <c r="L7" s="128">
        <v>12</v>
      </c>
      <c r="M7" s="128">
        <v>12</v>
      </c>
      <c r="N7" s="128">
        <v>1783.5</v>
      </c>
      <c r="O7" s="128">
        <v>1455.25</v>
      </c>
      <c r="P7" s="128">
        <v>1343</v>
      </c>
      <c r="Q7" s="128">
        <v>30347</v>
      </c>
      <c r="R7" s="112">
        <f t="shared" si="2"/>
        <v>56.923528261294742</v>
      </c>
      <c r="S7" s="136">
        <f t="shared" ref="S7:S38" si="5">((E7*2*Q7+(H7+K7+N7)*Q7)*12)*1.292</f>
        <v>2491532156.9040003</v>
      </c>
      <c r="T7" s="152" t="s">
        <v>268</v>
      </c>
      <c r="U7" s="152" t="s">
        <v>268</v>
      </c>
      <c r="V7" s="142"/>
      <c r="W7" s="112">
        <f t="shared" si="3"/>
        <v>0.81560355781448535</v>
      </c>
      <c r="X7" s="142"/>
      <c r="Y7" s="136">
        <f t="shared" ref="Y7:Y38" si="6">((F7*2*Q7+(I7+L7+O7)*Q7)*12)*1.292</f>
        <v>2027031142.4760001</v>
      </c>
      <c r="Z7" s="152" t="s">
        <v>268</v>
      </c>
      <c r="AA7" s="152" t="s">
        <v>268</v>
      </c>
      <c r="AB7" s="112">
        <f t="shared" ref="AB7:AB38" si="7">F7/G7</f>
        <v>1.4463414634146341</v>
      </c>
      <c r="AC7" s="112">
        <f t="shared" ref="AC7:AC38" si="8">I7/J7</f>
        <v>1.3640776699029127</v>
      </c>
      <c r="AD7" s="112">
        <f>L7/M7</f>
        <v>1</v>
      </c>
      <c r="AE7" s="136">
        <f t="shared" ref="AE7:AE38" si="9">((G7*AB7*Q7*2+(J7*AC7+M7*AD7+P7)*Q7)*12)*1.292</f>
        <v>1974217530.0480001</v>
      </c>
      <c r="AF7" s="152" t="s">
        <v>268</v>
      </c>
      <c r="AG7" s="152" t="s">
        <v>268</v>
      </c>
      <c r="AH7" s="142"/>
      <c r="AI7" s="136">
        <f t="shared" ref="AI7:AI38" si="10">((G7*AB7*Q7*2*92/84.4)+(J7*AC7*Q7*94/85.5)+M7*AD7*Q7+P7*Q7)*12*1.292</f>
        <v>2104491178.4389513</v>
      </c>
      <c r="AJ7" s="136">
        <f t="shared" ref="AJ7:AJ38" si="11">((G7*AB7*Q7*2*95/84.24)+(J7*AC7*Q7*95/85.5)+M7*AD7*Q7+P7*Q7)*12*1.292</f>
        <v>2127375520.4176638</v>
      </c>
      <c r="AK7" s="136">
        <f t="shared" ref="AK7:AK38" si="12">((G7*AB7*Q7*2*95.5/84.24)+(J7*AC7*Q7*95.5/85.5)+M7*AD7*Q7+P7*Q7)*12*1.292</f>
        <v>2135216826.5870199</v>
      </c>
    </row>
    <row r="8" spans="1:37" s="130" customFormat="1">
      <c r="A8" s="138" t="s">
        <v>222</v>
      </c>
      <c r="B8" s="128">
        <v>1324.25</v>
      </c>
      <c r="C8" s="128">
        <v>1136.25</v>
      </c>
      <c r="D8" s="128">
        <v>1010</v>
      </c>
      <c r="E8" s="128">
        <v>157.75</v>
      </c>
      <c r="F8" s="128">
        <v>113.5</v>
      </c>
      <c r="G8" s="128">
        <v>87</v>
      </c>
      <c r="H8" s="128">
        <v>668.75</v>
      </c>
      <c r="I8" s="128">
        <v>586.25</v>
      </c>
      <c r="J8" s="128">
        <v>497</v>
      </c>
      <c r="K8" s="128">
        <v>0</v>
      </c>
      <c r="L8" s="128">
        <v>0</v>
      </c>
      <c r="M8" s="128">
        <v>0</v>
      </c>
      <c r="N8" s="128">
        <v>497.75</v>
      </c>
      <c r="O8" s="128">
        <v>436.5</v>
      </c>
      <c r="P8" s="128">
        <v>426</v>
      </c>
      <c r="Q8" s="128">
        <v>53757</v>
      </c>
      <c r="R8" s="112">
        <f t="shared" si="2"/>
        <v>62.379421221864952</v>
      </c>
      <c r="S8" s="136">
        <f t="shared" si="5"/>
        <v>1235170718.4960001</v>
      </c>
      <c r="T8" s="152" t="s">
        <v>268</v>
      </c>
      <c r="U8" s="152" t="s">
        <v>268</v>
      </c>
      <c r="V8" s="142"/>
      <c r="W8" s="112">
        <f t="shared" si="3"/>
        <v>0.85803284878232966</v>
      </c>
      <c r="X8" s="142"/>
      <c r="Y8" s="136">
        <f t="shared" si="6"/>
        <v>1041602297.868</v>
      </c>
      <c r="Z8" s="152" t="s">
        <v>268</v>
      </c>
      <c r="AA8" s="152" t="s">
        <v>268</v>
      </c>
      <c r="AB8" s="112">
        <f t="shared" si="7"/>
        <v>1.3045977011494252</v>
      </c>
      <c r="AC8" s="112">
        <f t="shared" si="8"/>
        <v>1.1795774647887325</v>
      </c>
      <c r="AD8" s="112">
        <v>1</v>
      </c>
      <c r="AE8" s="136">
        <f t="shared" si="9"/>
        <v>1032851088.324</v>
      </c>
      <c r="AF8" s="152" t="s">
        <v>268</v>
      </c>
      <c r="AG8" s="152" t="s">
        <v>268</v>
      </c>
      <c r="AH8" s="142"/>
      <c r="AI8" s="136">
        <f t="shared" si="10"/>
        <v>1098462591.8152037</v>
      </c>
      <c r="AJ8" s="136">
        <f t="shared" si="11"/>
        <v>1111306653.451077</v>
      </c>
      <c r="AK8" s="136">
        <f t="shared" si="12"/>
        <v>1115286956.5064614</v>
      </c>
    </row>
    <row r="9" spans="1:37" s="130" customFormat="1">
      <c r="A9" s="138" t="s">
        <v>223</v>
      </c>
      <c r="B9" s="128">
        <v>2278.75</v>
      </c>
      <c r="C9" s="128">
        <v>1954.75</v>
      </c>
      <c r="D9" s="128">
        <v>1634</v>
      </c>
      <c r="E9" s="128">
        <v>247.5</v>
      </c>
      <c r="F9" s="128">
        <v>188</v>
      </c>
      <c r="G9" s="128">
        <v>121</v>
      </c>
      <c r="H9" s="128">
        <v>1201.25</v>
      </c>
      <c r="I9" s="128">
        <v>1037.75</v>
      </c>
      <c r="J9" s="128">
        <v>810</v>
      </c>
      <c r="K9" s="128">
        <v>17.5</v>
      </c>
      <c r="L9" s="128">
        <v>16.25</v>
      </c>
      <c r="M9" s="128">
        <v>12</v>
      </c>
      <c r="N9" s="128">
        <v>812.5</v>
      </c>
      <c r="O9" s="128">
        <v>712.75</v>
      </c>
      <c r="P9" s="128">
        <v>691</v>
      </c>
      <c r="Q9" s="128">
        <v>54159</v>
      </c>
      <c r="R9" s="112">
        <f t="shared" si="2"/>
        <v>57.387278582930755</v>
      </c>
      <c r="S9" s="136">
        <f t="shared" si="5"/>
        <v>2121244469.8200002</v>
      </c>
      <c r="T9" s="152" t="s">
        <v>268</v>
      </c>
      <c r="U9" s="152" t="s">
        <v>268</v>
      </c>
      <c r="V9" s="142"/>
      <c r="W9" s="112">
        <f t="shared" si="3"/>
        <v>0.85781678551837626</v>
      </c>
      <c r="X9" s="142"/>
      <c r="Y9" s="136">
        <f t="shared" si="6"/>
        <v>1799226754.164</v>
      </c>
      <c r="Z9" s="152" t="s">
        <v>268</v>
      </c>
      <c r="AA9" s="152" t="s">
        <v>268</v>
      </c>
      <c r="AB9" s="112">
        <f t="shared" si="7"/>
        <v>1.5537190082644627</v>
      </c>
      <c r="AC9" s="112">
        <f t="shared" si="8"/>
        <v>1.2811728395061728</v>
      </c>
      <c r="AD9" s="112">
        <f t="shared" ref="AD9:AD16" si="13">L9/M9</f>
        <v>1.3541666666666667</v>
      </c>
      <c r="AE9" s="136">
        <f t="shared" si="9"/>
        <v>1780963689.4560001</v>
      </c>
      <c r="AF9" s="152" t="s">
        <v>268</v>
      </c>
      <c r="AG9" s="152" t="s">
        <v>268</v>
      </c>
      <c r="AH9" s="142"/>
      <c r="AI9" s="136">
        <f t="shared" si="10"/>
        <v>1896021793.6044931</v>
      </c>
      <c r="AJ9" s="136">
        <f t="shared" si="11"/>
        <v>1918110611.5635216</v>
      </c>
      <c r="AK9" s="136">
        <f t="shared" si="12"/>
        <v>1925080328.0273504</v>
      </c>
    </row>
    <row r="10" spans="1:37" s="130" customFormat="1">
      <c r="A10" s="138" t="s">
        <v>224</v>
      </c>
      <c r="B10" s="128">
        <v>2225.25</v>
      </c>
      <c r="C10" s="128">
        <v>2083.5</v>
      </c>
      <c r="D10" s="128">
        <v>1628</v>
      </c>
      <c r="E10" s="128">
        <v>308.5</v>
      </c>
      <c r="F10" s="128">
        <v>262.25</v>
      </c>
      <c r="G10" s="128">
        <v>164</v>
      </c>
      <c r="H10" s="128">
        <v>1081.5</v>
      </c>
      <c r="I10" s="128">
        <v>1005.75</v>
      </c>
      <c r="J10" s="128">
        <v>776</v>
      </c>
      <c r="K10" s="128">
        <v>26.75</v>
      </c>
      <c r="L10" s="128">
        <v>17.5</v>
      </c>
      <c r="M10" s="128">
        <v>15</v>
      </c>
      <c r="N10" s="128">
        <v>808.5</v>
      </c>
      <c r="O10" s="128">
        <v>798</v>
      </c>
      <c r="P10" s="128">
        <v>673</v>
      </c>
      <c r="Q10" s="128">
        <v>35015</v>
      </c>
      <c r="R10" s="112">
        <f t="shared" si="2"/>
        <v>62.07701283547258</v>
      </c>
      <c r="S10" s="136">
        <f t="shared" si="5"/>
        <v>1375503348.9000001</v>
      </c>
      <c r="T10" s="152" t="s">
        <v>268</v>
      </c>
      <c r="U10" s="152" t="s">
        <v>268</v>
      </c>
      <c r="V10" s="142"/>
      <c r="W10" s="112">
        <f t="shared" si="3"/>
        <v>0.93629929221435793</v>
      </c>
      <c r="X10" s="142"/>
      <c r="Y10" s="136">
        <f t="shared" si="6"/>
        <v>1273443307.6200001</v>
      </c>
      <c r="Z10" s="152" t="s">
        <v>268</v>
      </c>
      <c r="AA10" s="152" t="s">
        <v>268</v>
      </c>
      <c r="AB10" s="112">
        <f t="shared" si="7"/>
        <v>1.5990853658536586</v>
      </c>
      <c r="AC10" s="112">
        <f t="shared" si="8"/>
        <v>1.2960695876288659</v>
      </c>
      <c r="AD10" s="112">
        <f t="shared" si="13"/>
        <v>1.1666666666666667</v>
      </c>
      <c r="AE10" s="136">
        <f t="shared" si="9"/>
        <v>1205584237.6200001</v>
      </c>
      <c r="AF10" s="152" t="s">
        <v>268</v>
      </c>
      <c r="AG10" s="152" t="s">
        <v>268</v>
      </c>
      <c r="AH10" s="142"/>
      <c r="AI10" s="136">
        <f t="shared" si="10"/>
        <v>1285504144.3831279</v>
      </c>
      <c r="AJ10" s="136">
        <f t="shared" si="11"/>
        <v>1302619743.3161824</v>
      </c>
      <c r="AK10" s="136">
        <f t="shared" si="12"/>
        <v>1307502723.530057</v>
      </c>
    </row>
    <row r="11" spans="1:37" s="130" customFormat="1">
      <c r="A11" s="138" t="s">
        <v>225</v>
      </c>
      <c r="B11" s="128">
        <v>2450.25</v>
      </c>
      <c r="C11" s="128">
        <v>2436.25</v>
      </c>
      <c r="D11" s="128">
        <v>1898</v>
      </c>
      <c r="E11" s="128">
        <v>142.75</v>
      </c>
      <c r="F11" s="128">
        <v>132.25</v>
      </c>
      <c r="G11" s="128">
        <v>98</v>
      </c>
      <c r="H11" s="128">
        <v>1428.75</v>
      </c>
      <c r="I11" s="128">
        <v>1425.25</v>
      </c>
      <c r="J11" s="128">
        <v>1121</v>
      </c>
      <c r="K11" s="128">
        <v>6</v>
      </c>
      <c r="L11" s="128">
        <v>6</v>
      </c>
      <c r="M11" s="128">
        <v>5</v>
      </c>
      <c r="N11" s="128">
        <v>872.75</v>
      </c>
      <c r="O11" s="128">
        <v>872.75</v>
      </c>
      <c r="P11" s="128">
        <v>674</v>
      </c>
      <c r="Q11" s="128">
        <v>39089</v>
      </c>
      <c r="R11" s="112">
        <f t="shared" si="2"/>
        <v>55.820275023984642</v>
      </c>
      <c r="S11" s="136">
        <f t="shared" si="5"/>
        <v>1571450974.608</v>
      </c>
      <c r="T11" s="152" t="s">
        <v>268</v>
      </c>
      <c r="U11" s="152" t="s">
        <v>268</v>
      </c>
      <c r="V11" s="142"/>
      <c r="W11" s="112">
        <f t="shared" si="3"/>
        <v>0.99428629731660034</v>
      </c>
      <c r="X11" s="142"/>
      <c r="Y11" s="136">
        <f t="shared" si="6"/>
        <v>1556603096.1360002</v>
      </c>
      <c r="Z11" s="152" t="s">
        <v>268</v>
      </c>
      <c r="AA11" s="152" t="s">
        <v>268</v>
      </c>
      <c r="AB11" s="112">
        <f t="shared" si="7"/>
        <v>1.3494897959183674</v>
      </c>
      <c r="AC11" s="112">
        <f t="shared" si="8"/>
        <v>1.2714094558429974</v>
      </c>
      <c r="AD11" s="112">
        <f t="shared" si="13"/>
        <v>1.2</v>
      </c>
      <c r="AE11" s="136">
        <f t="shared" si="9"/>
        <v>1436153469.756</v>
      </c>
      <c r="AF11" s="152" t="s">
        <v>268</v>
      </c>
      <c r="AG11" s="152" t="s">
        <v>268</v>
      </c>
      <c r="AH11" s="142"/>
      <c r="AI11" s="136">
        <f t="shared" si="10"/>
        <v>1536457892.1925056</v>
      </c>
      <c r="AJ11" s="136">
        <f t="shared" si="11"/>
        <v>1552600698.3662112</v>
      </c>
      <c r="AK11" s="136">
        <f t="shared" si="12"/>
        <v>1558603310.5571909</v>
      </c>
    </row>
    <row r="12" spans="1:37" s="130" customFormat="1">
      <c r="A12" s="138" t="s">
        <v>226</v>
      </c>
      <c r="B12" s="128">
        <v>2262</v>
      </c>
      <c r="C12" s="128">
        <v>1998.5</v>
      </c>
      <c r="D12" s="128">
        <v>1612</v>
      </c>
      <c r="E12" s="128">
        <v>146</v>
      </c>
      <c r="F12" s="128">
        <v>97.75</v>
      </c>
      <c r="G12" s="128">
        <v>49</v>
      </c>
      <c r="H12" s="128">
        <v>1278</v>
      </c>
      <c r="I12" s="128">
        <v>1090</v>
      </c>
      <c r="J12" s="128">
        <v>881</v>
      </c>
      <c r="K12" s="128">
        <v>6</v>
      </c>
      <c r="L12" s="128">
        <v>6</v>
      </c>
      <c r="M12" s="145">
        <v>5</v>
      </c>
      <c r="N12" s="128">
        <v>832</v>
      </c>
      <c r="O12" s="128">
        <v>804.75</v>
      </c>
      <c r="P12" s="128">
        <v>677</v>
      </c>
      <c r="Q12" s="128">
        <v>31866</v>
      </c>
      <c r="R12" s="112">
        <f t="shared" si="2"/>
        <v>67.413612565445021</v>
      </c>
      <c r="S12" s="136">
        <f t="shared" si="5"/>
        <v>1189673517.312</v>
      </c>
      <c r="T12" s="152" t="s">
        <v>268</v>
      </c>
      <c r="U12" s="152" t="s">
        <v>268</v>
      </c>
      <c r="V12" s="142"/>
      <c r="W12" s="112">
        <f t="shared" si="3"/>
        <v>0.88351016799292659</v>
      </c>
      <c r="X12" s="142"/>
      <c r="Y12" s="136">
        <f t="shared" si="6"/>
        <v>1035653285.1600001</v>
      </c>
      <c r="Z12" s="152" t="s">
        <v>268</v>
      </c>
      <c r="AA12" s="152" t="s">
        <v>268</v>
      </c>
      <c r="AB12" s="112">
        <f t="shared" si="7"/>
        <v>1.9948979591836735</v>
      </c>
      <c r="AC12" s="112">
        <f t="shared" si="8"/>
        <v>1.2372304199772985</v>
      </c>
      <c r="AD12" s="112">
        <f t="shared" si="13"/>
        <v>1.2</v>
      </c>
      <c r="AE12" s="136">
        <f t="shared" si="9"/>
        <v>972538338.38400006</v>
      </c>
      <c r="AF12" s="152" t="s">
        <v>268</v>
      </c>
      <c r="AG12" s="152" t="s">
        <v>268</v>
      </c>
      <c r="AH12" s="142"/>
      <c r="AI12" s="136">
        <f t="shared" si="10"/>
        <v>1034772313.394654</v>
      </c>
      <c r="AJ12" s="136">
        <f t="shared" si="11"/>
        <v>1044710407.8162735</v>
      </c>
      <c r="AK12" s="136">
        <f t="shared" si="12"/>
        <v>1048432902.2420856</v>
      </c>
    </row>
    <row r="13" spans="1:37" s="130" customFormat="1">
      <c r="A13" s="138" t="s">
        <v>227</v>
      </c>
      <c r="B13" s="128">
        <v>2884.75</v>
      </c>
      <c r="C13" s="128">
        <v>1980.75</v>
      </c>
      <c r="D13" s="128">
        <v>1534</v>
      </c>
      <c r="E13" s="128">
        <v>297.5</v>
      </c>
      <c r="F13" s="128">
        <v>101.5</v>
      </c>
      <c r="G13" s="128">
        <v>70</v>
      </c>
      <c r="H13" s="128">
        <v>1557.5</v>
      </c>
      <c r="I13" s="128">
        <v>1144.25</v>
      </c>
      <c r="J13" s="128">
        <v>813</v>
      </c>
      <c r="K13" s="128">
        <v>47.25</v>
      </c>
      <c r="L13" s="128">
        <v>21.75</v>
      </c>
      <c r="M13" s="145">
        <v>1</v>
      </c>
      <c r="N13" s="128">
        <v>982.5</v>
      </c>
      <c r="O13" s="128">
        <v>713.25</v>
      </c>
      <c r="P13" s="128">
        <v>650</v>
      </c>
      <c r="Q13" s="128">
        <v>35621</v>
      </c>
      <c r="R13" s="112">
        <f t="shared" si="2"/>
        <v>56.272189349112423</v>
      </c>
      <c r="S13" s="136">
        <f t="shared" si="5"/>
        <v>1757454792.0840001</v>
      </c>
      <c r="T13" s="152" t="s">
        <v>268</v>
      </c>
      <c r="U13" s="152" t="s">
        <v>268</v>
      </c>
      <c r="V13" s="142"/>
      <c r="W13" s="112">
        <f t="shared" si="3"/>
        <v>0.68662795736198978</v>
      </c>
      <c r="X13" s="142"/>
      <c r="Y13" s="136">
        <f t="shared" si="6"/>
        <v>1149960009.684</v>
      </c>
      <c r="Z13" s="152" t="s">
        <v>268</v>
      </c>
      <c r="AA13" s="152" t="s">
        <v>268</v>
      </c>
      <c r="AB13" s="112">
        <f t="shared" si="7"/>
        <v>1.45</v>
      </c>
      <c r="AC13" s="112">
        <f t="shared" si="8"/>
        <v>1.4074415744157442</v>
      </c>
      <c r="AD13" s="112">
        <f t="shared" si="13"/>
        <v>21.75</v>
      </c>
      <c r="AE13" s="136">
        <f t="shared" si="9"/>
        <v>1115029059.6960001</v>
      </c>
      <c r="AF13" s="152" t="s">
        <v>268</v>
      </c>
      <c r="AG13" s="152" t="s">
        <v>268</v>
      </c>
      <c r="AH13" s="142"/>
      <c r="AI13" s="136">
        <f t="shared" si="10"/>
        <v>1187948021.8701484</v>
      </c>
      <c r="AJ13" s="136">
        <f t="shared" si="11"/>
        <v>1199563692.0436811</v>
      </c>
      <c r="AK13" s="136">
        <f t="shared" si="12"/>
        <v>1203924627.1689003</v>
      </c>
    </row>
    <row r="14" spans="1:37" s="130" customFormat="1">
      <c r="A14" s="138" t="s">
        <v>228</v>
      </c>
      <c r="B14" s="128">
        <v>3459.75</v>
      </c>
      <c r="C14" s="128">
        <v>3042.25</v>
      </c>
      <c r="D14" s="128">
        <v>2329</v>
      </c>
      <c r="E14" s="128">
        <v>396.25</v>
      </c>
      <c r="F14" s="128">
        <v>314.25</v>
      </c>
      <c r="G14" s="128">
        <v>211</v>
      </c>
      <c r="H14" s="128">
        <v>1964.75</v>
      </c>
      <c r="I14" s="128">
        <v>1738.25</v>
      </c>
      <c r="J14" s="128">
        <v>1310</v>
      </c>
      <c r="K14" s="128">
        <v>46.25</v>
      </c>
      <c r="L14" s="128">
        <v>34</v>
      </c>
      <c r="M14" s="145">
        <v>26</v>
      </c>
      <c r="N14" s="128">
        <v>1052.5</v>
      </c>
      <c r="O14" s="128">
        <v>955.75</v>
      </c>
      <c r="P14" s="128">
        <v>782</v>
      </c>
      <c r="Q14" s="128">
        <v>32373</v>
      </c>
      <c r="R14" s="112">
        <f t="shared" si="2"/>
        <v>45.806374311047207</v>
      </c>
      <c r="S14" s="136">
        <f t="shared" si="5"/>
        <v>1935368785.152</v>
      </c>
      <c r="T14" s="152" t="s">
        <v>268</v>
      </c>
      <c r="U14" s="152" t="s">
        <v>268</v>
      </c>
      <c r="V14" s="142"/>
      <c r="W14" s="112">
        <f t="shared" si="3"/>
        <v>0.8793265409350387</v>
      </c>
      <c r="X14" s="142"/>
      <c r="Y14" s="136">
        <f t="shared" si="6"/>
        <v>1684664244.648</v>
      </c>
      <c r="Z14" s="152" t="s">
        <v>268</v>
      </c>
      <c r="AA14" s="152" t="s">
        <v>268</v>
      </c>
      <c r="AB14" s="112">
        <f t="shared" si="7"/>
        <v>1.4893364928909953</v>
      </c>
      <c r="AC14" s="112">
        <f t="shared" si="8"/>
        <v>1.3269083969465649</v>
      </c>
      <c r="AD14" s="112">
        <f t="shared" si="13"/>
        <v>1.3076923076923077</v>
      </c>
      <c r="AE14" s="136">
        <f t="shared" si="9"/>
        <v>1597457209.7880001</v>
      </c>
      <c r="AF14" s="152" t="s">
        <v>268</v>
      </c>
      <c r="AG14" s="152" t="s">
        <v>268</v>
      </c>
      <c r="AH14" s="142"/>
      <c r="AI14" s="136">
        <f t="shared" si="10"/>
        <v>1712597230.7256112</v>
      </c>
      <c r="AJ14" s="136">
        <f t="shared" si="11"/>
        <v>1734688397.6704617</v>
      </c>
      <c r="AK14" s="136">
        <f t="shared" si="12"/>
        <v>1741662760.9767694</v>
      </c>
    </row>
    <row r="15" spans="1:37" s="130" customFormat="1">
      <c r="A15" s="138" t="s">
        <v>229</v>
      </c>
      <c r="B15" s="128">
        <v>1910.5</v>
      </c>
      <c r="C15" s="128">
        <v>1719.75</v>
      </c>
      <c r="D15" s="128">
        <v>1207</v>
      </c>
      <c r="E15" s="128">
        <v>128</v>
      </c>
      <c r="F15" s="128">
        <v>97</v>
      </c>
      <c r="G15" s="128">
        <v>63</v>
      </c>
      <c r="H15" s="128">
        <v>1304.75</v>
      </c>
      <c r="I15" s="128">
        <v>1192.25</v>
      </c>
      <c r="J15" s="128">
        <v>806</v>
      </c>
      <c r="K15" s="128">
        <v>32.75</v>
      </c>
      <c r="L15" s="128">
        <v>29</v>
      </c>
      <c r="M15" s="145">
        <v>7</v>
      </c>
      <c r="N15" s="128">
        <v>445</v>
      </c>
      <c r="O15" s="128">
        <v>401.5</v>
      </c>
      <c r="P15" s="128">
        <v>331</v>
      </c>
      <c r="Q15" s="128">
        <v>44270</v>
      </c>
      <c r="R15" s="112">
        <f t="shared" si="2"/>
        <v>30.457045325241801</v>
      </c>
      <c r="S15" s="136">
        <f t="shared" si="5"/>
        <v>1399149100.0799999</v>
      </c>
      <c r="T15" s="152" t="s">
        <v>268</v>
      </c>
      <c r="U15" s="152" t="s">
        <v>268</v>
      </c>
      <c r="V15" s="142"/>
      <c r="W15" s="112">
        <f t="shared" si="3"/>
        <v>0.90015702695629418</v>
      </c>
      <c r="X15" s="142"/>
      <c r="Y15" s="136">
        <f t="shared" si="6"/>
        <v>1246948308.8400002</v>
      </c>
      <c r="Z15" s="152" t="s">
        <v>268</v>
      </c>
      <c r="AA15" s="152" t="s">
        <v>268</v>
      </c>
      <c r="AB15" s="112">
        <f t="shared" si="7"/>
        <v>1.5396825396825398</v>
      </c>
      <c r="AC15" s="112">
        <f t="shared" si="8"/>
        <v>1.4792183622828785</v>
      </c>
      <c r="AD15" s="112">
        <f t="shared" si="13"/>
        <v>4.1428571428571432</v>
      </c>
      <c r="AE15" s="136">
        <f t="shared" si="9"/>
        <v>1198559782.2</v>
      </c>
      <c r="AF15" s="152" t="s">
        <v>268</v>
      </c>
      <c r="AG15" s="152" t="s">
        <v>268</v>
      </c>
      <c r="AH15" s="142"/>
      <c r="AI15" s="136">
        <f t="shared" si="10"/>
        <v>1291902946.8377883</v>
      </c>
      <c r="AJ15" s="136">
        <f t="shared" si="11"/>
        <v>1306491522.9116809</v>
      </c>
      <c r="AK15" s="136">
        <f t="shared" si="12"/>
        <v>1312067318.5649004</v>
      </c>
    </row>
    <row r="16" spans="1:37" s="130" customFormat="1">
      <c r="A16" s="138" t="s">
        <v>230</v>
      </c>
      <c r="B16" s="128">
        <v>3910.25</v>
      </c>
      <c r="C16" s="128">
        <v>3363</v>
      </c>
      <c r="D16" s="128">
        <v>2953</v>
      </c>
      <c r="E16" s="128">
        <v>273.5</v>
      </c>
      <c r="F16" s="128">
        <v>188.75</v>
      </c>
      <c r="G16" s="128">
        <v>147</v>
      </c>
      <c r="H16" s="128">
        <v>2245.25</v>
      </c>
      <c r="I16" s="128">
        <v>1941.75</v>
      </c>
      <c r="J16" s="128">
        <v>1597</v>
      </c>
      <c r="K16" s="128">
        <v>27.5</v>
      </c>
      <c r="L16" s="128">
        <v>27.25</v>
      </c>
      <c r="M16" s="145">
        <v>22</v>
      </c>
      <c r="N16" s="128">
        <v>1364</v>
      </c>
      <c r="O16" s="128">
        <v>1205.25</v>
      </c>
      <c r="P16" s="128">
        <v>1187</v>
      </c>
      <c r="Q16" s="128">
        <v>36755</v>
      </c>
      <c r="R16" s="112">
        <f t="shared" si="2"/>
        <v>55.856795272853667</v>
      </c>
      <c r="S16" s="136">
        <f t="shared" si="5"/>
        <v>2384107929.3000002</v>
      </c>
      <c r="T16" s="152" t="s">
        <v>268</v>
      </c>
      <c r="U16" s="152" t="s">
        <v>268</v>
      </c>
      <c r="V16" s="142"/>
      <c r="W16" s="112">
        <f t="shared" si="3"/>
        <v>0.86004731155296976</v>
      </c>
      <c r="X16" s="142"/>
      <c r="Y16" s="136">
        <f t="shared" si="6"/>
        <v>2023963032.6600001</v>
      </c>
      <c r="Z16" s="152" t="s">
        <v>268</v>
      </c>
      <c r="AA16" s="152" t="s">
        <v>268</v>
      </c>
      <c r="AB16" s="112">
        <f t="shared" si="7"/>
        <v>1.2840136054421769</v>
      </c>
      <c r="AC16" s="112">
        <f t="shared" si="8"/>
        <v>1.2158735128365685</v>
      </c>
      <c r="AD16" s="112">
        <f t="shared" si="13"/>
        <v>1.2386363636363635</v>
      </c>
      <c r="AE16" s="136">
        <f t="shared" si="9"/>
        <v>2013563278.9200001</v>
      </c>
      <c r="AF16" s="152" t="s">
        <v>268</v>
      </c>
      <c r="AG16" s="152" t="s">
        <v>268</v>
      </c>
      <c r="AH16" s="142"/>
      <c r="AI16" s="136">
        <f t="shared" si="10"/>
        <v>2142937562.9570615</v>
      </c>
      <c r="AJ16" s="136">
        <f t="shared" si="11"/>
        <v>2163985423.0842166</v>
      </c>
      <c r="AK16" s="136">
        <f t="shared" si="12"/>
        <v>2171733031.7338181</v>
      </c>
    </row>
    <row r="17" spans="1:37" s="130" customFormat="1" ht="25.5">
      <c r="A17" s="138" t="s">
        <v>84</v>
      </c>
      <c r="B17" s="128">
        <v>541</v>
      </c>
      <c r="C17" s="128">
        <v>375.25</v>
      </c>
      <c r="D17" s="128">
        <v>308</v>
      </c>
      <c r="E17" s="128">
        <v>57.25</v>
      </c>
      <c r="F17" s="128">
        <v>10.5</v>
      </c>
      <c r="G17" s="128">
        <v>8</v>
      </c>
      <c r="H17" s="128">
        <v>300.5</v>
      </c>
      <c r="I17" s="128">
        <v>215.25</v>
      </c>
      <c r="J17" s="128">
        <v>153</v>
      </c>
      <c r="K17" s="128">
        <v>0</v>
      </c>
      <c r="L17" s="128">
        <v>0</v>
      </c>
      <c r="M17" s="128">
        <v>0</v>
      </c>
      <c r="N17" s="128">
        <v>183.25</v>
      </c>
      <c r="O17" s="128">
        <v>149.5</v>
      </c>
      <c r="P17" s="128">
        <v>147</v>
      </c>
      <c r="Q17" s="128">
        <v>46548</v>
      </c>
      <c r="R17" s="112">
        <f t="shared" si="2"/>
        <v>66.223698781838308</v>
      </c>
      <c r="S17" s="136">
        <f t="shared" si="5"/>
        <v>431745174.86400002</v>
      </c>
      <c r="T17" s="152" t="s">
        <v>268</v>
      </c>
      <c r="U17" s="152" t="s">
        <v>268</v>
      </c>
      <c r="V17" s="142"/>
      <c r="W17" s="112">
        <f t="shared" si="3"/>
        <v>0.69362292051756003</v>
      </c>
      <c r="X17" s="142"/>
      <c r="Y17" s="136">
        <f t="shared" si="6"/>
        <v>278388134.06400001</v>
      </c>
      <c r="Z17" s="152" t="s">
        <v>268</v>
      </c>
      <c r="AA17" s="152" t="s">
        <v>268</v>
      </c>
      <c r="AB17" s="112">
        <f t="shared" si="7"/>
        <v>1.3125</v>
      </c>
      <c r="AC17" s="112">
        <f t="shared" si="8"/>
        <v>1.4068627450980393</v>
      </c>
      <c r="AD17" s="112">
        <v>1</v>
      </c>
      <c r="AE17" s="136">
        <f t="shared" si="9"/>
        <v>276583933.58399999</v>
      </c>
      <c r="AF17" s="152" t="s">
        <v>268</v>
      </c>
      <c r="AG17" s="152" t="s">
        <v>268</v>
      </c>
      <c r="AH17" s="142"/>
      <c r="AI17" s="136">
        <f t="shared" si="10"/>
        <v>293391950.46278679</v>
      </c>
      <c r="AJ17" s="136">
        <f t="shared" si="11"/>
        <v>295779907.06707692</v>
      </c>
      <c r="AK17" s="136">
        <f t="shared" si="12"/>
        <v>296778290.85046154</v>
      </c>
    </row>
    <row r="18" spans="1:37" s="130" customFormat="1">
      <c r="A18" s="138" t="s">
        <v>78</v>
      </c>
      <c r="B18" s="128">
        <v>1759.75</v>
      </c>
      <c r="C18" s="128">
        <v>1516.5</v>
      </c>
      <c r="D18" s="128">
        <v>1312</v>
      </c>
      <c r="E18" s="128">
        <v>160.25</v>
      </c>
      <c r="F18" s="128">
        <v>128</v>
      </c>
      <c r="G18" s="128">
        <v>91</v>
      </c>
      <c r="H18" s="128">
        <v>907.5</v>
      </c>
      <c r="I18" s="128">
        <v>735.25</v>
      </c>
      <c r="J18" s="128">
        <v>629</v>
      </c>
      <c r="K18" s="128">
        <v>19.5</v>
      </c>
      <c r="L18" s="128">
        <v>14.5</v>
      </c>
      <c r="M18" s="128">
        <v>12</v>
      </c>
      <c r="N18" s="128">
        <v>672.5</v>
      </c>
      <c r="O18" s="128">
        <v>638.75</v>
      </c>
      <c r="P18" s="128">
        <v>580</v>
      </c>
      <c r="Q18" s="128">
        <v>47448</v>
      </c>
      <c r="R18" s="112">
        <f t="shared" si="2"/>
        <v>72.771290230703499</v>
      </c>
      <c r="S18" s="136">
        <f t="shared" si="5"/>
        <v>1412416880.6400001</v>
      </c>
      <c r="T18" s="152" t="s">
        <v>268</v>
      </c>
      <c r="U18" s="152" t="s">
        <v>268</v>
      </c>
      <c r="V18" s="142"/>
      <c r="W18" s="112">
        <f t="shared" si="3"/>
        <v>0.86177013780366529</v>
      </c>
      <c r="X18" s="142"/>
      <c r="Y18" s="136">
        <f t="shared" si="6"/>
        <v>1209749770.944</v>
      </c>
      <c r="Z18" s="152" t="s">
        <v>268</v>
      </c>
      <c r="AA18" s="152" t="s">
        <v>268</v>
      </c>
      <c r="AB18" s="112">
        <f t="shared" si="7"/>
        <v>1.4065934065934067</v>
      </c>
      <c r="AC18" s="112">
        <f t="shared" si="8"/>
        <v>1.1689189189189189</v>
      </c>
      <c r="AD18" s="112">
        <f t="shared" ref="AD18:AD26" si="14">L18/M18</f>
        <v>1.2083333333333333</v>
      </c>
      <c r="AE18" s="136">
        <f t="shared" si="9"/>
        <v>1166531285.664</v>
      </c>
      <c r="AF18" s="152" t="s">
        <v>268</v>
      </c>
      <c r="AG18" s="152" t="s">
        <v>268</v>
      </c>
      <c r="AH18" s="142"/>
      <c r="AI18" s="136">
        <f t="shared" si="10"/>
        <v>1237260386.9928341</v>
      </c>
      <c r="AJ18" s="136">
        <f t="shared" si="11"/>
        <v>1250682936.1460512</v>
      </c>
      <c r="AK18" s="136">
        <f t="shared" si="12"/>
        <v>1254963718.4976411</v>
      </c>
    </row>
    <row r="19" spans="1:37" s="130" customFormat="1">
      <c r="A19" s="138" t="s">
        <v>231</v>
      </c>
      <c r="B19" s="128">
        <v>2247.25</v>
      </c>
      <c r="C19" s="128">
        <v>1791.5</v>
      </c>
      <c r="D19" s="128">
        <v>1394</v>
      </c>
      <c r="E19" s="128">
        <v>227.75</v>
      </c>
      <c r="F19" s="128">
        <v>133.25</v>
      </c>
      <c r="G19" s="128">
        <v>77</v>
      </c>
      <c r="H19" s="128">
        <v>1217.25</v>
      </c>
      <c r="I19" s="128">
        <v>1028.5</v>
      </c>
      <c r="J19" s="128">
        <v>775</v>
      </c>
      <c r="K19" s="128">
        <v>5.5</v>
      </c>
      <c r="L19" s="128">
        <v>3</v>
      </c>
      <c r="M19" s="128">
        <v>2</v>
      </c>
      <c r="N19" s="128">
        <v>796.75</v>
      </c>
      <c r="O19" s="128">
        <v>626.75</v>
      </c>
      <c r="P19" s="128">
        <v>540</v>
      </c>
      <c r="Q19" s="128">
        <v>28110</v>
      </c>
      <c r="R19" s="112">
        <f t="shared" si="2"/>
        <v>53.809830435715824</v>
      </c>
      <c r="S19" s="136">
        <f t="shared" si="5"/>
        <v>1078648164</v>
      </c>
      <c r="T19" s="152" t="s">
        <v>268</v>
      </c>
      <c r="U19" s="152" t="s">
        <v>268</v>
      </c>
      <c r="V19" s="142"/>
      <c r="W19" s="112">
        <f t="shared" si="3"/>
        <v>0.79719657358994322</v>
      </c>
      <c r="X19" s="142"/>
      <c r="Y19" s="136">
        <f t="shared" si="6"/>
        <v>838839617.63999999</v>
      </c>
      <c r="Z19" s="152" t="s">
        <v>268</v>
      </c>
      <c r="AA19" s="152" t="s">
        <v>268</v>
      </c>
      <c r="AB19" s="112">
        <f t="shared" si="7"/>
        <v>1.7305194805194806</v>
      </c>
      <c r="AC19" s="112">
        <f t="shared" si="8"/>
        <v>1.3270967741935484</v>
      </c>
      <c r="AD19" s="112">
        <f t="shared" si="14"/>
        <v>1.5</v>
      </c>
      <c r="AE19" s="136">
        <f t="shared" si="9"/>
        <v>801032454.72000003</v>
      </c>
      <c r="AF19" s="152" t="s">
        <v>268</v>
      </c>
      <c r="AG19" s="152" t="s">
        <v>268</v>
      </c>
      <c r="AH19" s="142"/>
      <c r="AI19" s="136">
        <f t="shared" si="10"/>
        <v>856052736.61725116</v>
      </c>
      <c r="AJ19" s="136">
        <f t="shared" si="11"/>
        <v>865671982.74222219</v>
      </c>
      <c r="AK19" s="136">
        <f t="shared" si="12"/>
        <v>868982630.70444453</v>
      </c>
    </row>
    <row r="20" spans="1:37" s="130" customFormat="1">
      <c r="A20" s="138" t="s">
        <v>232</v>
      </c>
      <c r="B20" s="128">
        <v>4302.25</v>
      </c>
      <c r="C20" s="128">
        <v>3670.25</v>
      </c>
      <c r="D20" s="128">
        <v>3033</v>
      </c>
      <c r="E20" s="128">
        <v>414.25</v>
      </c>
      <c r="F20" s="128">
        <v>291.5</v>
      </c>
      <c r="G20" s="128">
        <v>179</v>
      </c>
      <c r="H20" s="128">
        <v>2263.5</v>
      </c>
      <c r="I20" s="128">
        <v>2017.75</v>
      </c>
      <c r="J20" s="128">
        <v>1576</v>
      </c>
      <c r="K20" s="128">
        <v>18</v>
      </c>
      <c r="L20" s="128">
        <v>11</v>
      </c>
      <c r="M20" s="128">
        <v>7</v>
      </c>
      <c r="N20" s="128">
        <v>1606.5</v>
      </c>
      <c r="O20" s="128">
        <v>1350</v>
      </c>
      <c r="P20" s="128">
        <v>1271</v>
      </c>
      <c r="Q20" s="128">
        <v>51893</v>
      </c>
      <c r="R20" s="112">
        <f t="shared" si="2"/>
        <v>58.183385411054843</v>
      </c>
      <c r="S20" s="136">
        <f t="shared" si="5"/>
        <v>3794655698.0880003</v>
      </c>
      <c r="T20" s="152" t="s">
        <v>268</v>
      </c>
      <c r="U20" s="152" t="s">
        <v>268</v>
      </c>
      <c r="V20" s="142"/>
      <c r="W20" s="112">
        <f t="shared" si="3"/>
        <v>0.85310012202917074</v>
      </c>
      <c r="X20" s="142"/>
      <c r="Y20" s="136">
        <f t="shared" si="6"/>
        <v>3187422285.9960003</v>
      </c>
      <c r="Z20" s="152" t="s">
        <v>268</v>
      </c>
      <c r="AA20" s="152" t="s">
        <v>268</v>
      </c>
      <c r="AB20" s="112">
        <f t="shared" si="7"/>
        <v>1.6284916201117319</v>
      </c>
      <c r="AC20" s="112">
        <f t="shared" si="8"/>
        <v>1.2802982233502538</v>
      </c>
      <c r="AD20" s="112">
        <f t="shared" si="14"/>
        <v>1.5714285714285714</v>
      </c>
      <c r="AE20" s="136">
        <f t="shared" si="9"/>
        <v>3123862909.3080001</v>
      </c>
      <c r="AF20" s="152" t="s">
        <v>268</v>
      </c>
      <c r="AG20" s="152" t="s">
        <v>268</v>
      </c>
      <c r="AH20" s="142"/>
      <c r="AI20" s="136">
        <f t="shared" si="10"/>
        <v>3327488373.6962781</v>
      </c>
      <c r="AJ20" s="136">
        <f t="shared" si="11"/>
        <v>3364150505.5003533</v>
      </c>
      <c r="AK20" s="136">
        <f t="shared" si="12"/>
        <v>3376427971.7908602</v>
      </c>
    </row>
    <row r="21" spans="1:37" s="130" customFormat="1" ht="25.5">
      <c r="A21" s="138" t="s">
        <v>40</v>
      </c>
      <c r="B21" s="128">
        <v>1640.75</v>
      </c>
      <c r="C21" s="128">
        <v>1491</v>
      </c>
      <c r="D21" s="128">
        <v>1296</v>
      </c>
      <c r="E21" s="128">
        <v>184.75</v>
      </c>
      <c r="F21" s="128">
        <v>141.75</v>
      </c>
      <c r="G21" s="128">
        <v>92</v>
      </c>
      <c r="H21" s="128">
        <v>803</v>
      </c>
      <c r="I21" s="128">
        <v>766.25</v>
      </c>
      <c r="J21" s="128">
        <v>650</v>
      </c>
      <c r="K21" s="128">
        <v>54.5</v>
      </c>
      <c r="L21" s="128">
        <v>37</v>
      </c>
      <c r="M21" s="128">
        <v>34</v>
      </c>
      <c r="N21" s="128">
        <v>598.5</v>
      </c>
      <c r="O21" s="128">
        <v>546</v>
      </c>
      <c r="P21" s="128">
        <v>520</v>
      </c>
      <c r="Q21" s="128">
        <v>25883</v>
      </c>
      <c r="R21" s="112">
        <f t="shared" si="2"/>
        <v>57.777777777777771</v>
      </c>
      <c r="S21" s="136">
        <f t="shared" si="5"/>
        <v>732554953.41600001</v>
      </c>
      <c r="T21" s="152" t="s">
        <v>268</v>
      </c>
      <c r="U21" s="152" t="s">
        <v>268</v>
      </c>
      <c r="V21" s="142"/>
      <c r="W21" s="112">
        <f t="shared" si="3"/>
        <v>0.90873076337040992</v>
      </c>
      <c r="X21" s="142"/>
      <c r="Y21" s="136">
        <f t="shared" si="6"/>
        <v>655206299.74800003</v>
      </c>
      <c r="Z21" s="152" t="s">
        <v>268</v>
      </c>
      <c r="AA21" s="152" t="s">
        <v>268</v>
      </c>
      <c r="AB21" s="112">
        <f t="shared" si="7"/>
        <v>1.5407608695652173</v>
      </c>
      <c r="AC21" s="112">
        <f t="shared" si="8"/>
        <v>1.1788461538461539</v>
      </c>
      <c r="AD21" s="112">
        <f t="shared" si="14"/>
        <v>1.088235294117647</v>
      </c>
      <c r="AE21" s="136">
        <f t="shared" si="9"/>
        <v>644772758.91600001</v>
      </c>
      <c r="AF21" s="152" t="s">
        <v>268</v>
      </c>
      <c r="AG21" s="152" t="s">
        <v>268</v>
      </c>
      <c r="AH21" s="142"/>
      <c r="AI21" s="136">
        <f t="shared" si="10"/>
        <v>685586096.69629073</v>
      </c>
      <c r="AJ21" s="136">
        <f t="shared" si="11"/>
        <v>693469475.7906667</v>
      </c>
      <c r="AK21" s="136">
        <f t="shared" si="12"/>
        <v>695942901.72733331</v>
      </c>
    </row>
    <row r="22" spans="1:37" s="130" customFormat="1" ht="25.5">
      <c r="A22" s="138" t="s">
        <v>233</v>
      </c>
      <c r="B22" s="128">
        <v>1831</v>
      </c>
      <c r="C22" s="128">
        <v>1544.5</v>
      </c>
      <c r="D22" s="128">
        <v>1101</v>
      </c>
      <c r="E22" s="128">
        <v>153</v>
      </c>
      <c r="F22" s="128">
        <v>97.25</v>
      </c>
      <c r="G22" s="128">
        <v>63</v>
      </c>
      <c r="H22" s="128">
        <v>985.75</v>
      </c>
      <c r="I22" s="128">
        <v>783.25</v>
      </c>
      <c r="J22" s="128">
        <v>506</v>
      </c>
      <c r="K22" s="128">
        <v>6.25</v>
      </c>
      <c r="L22" s="128">
        <v>5.75</v>
      </c>
      <c r="M22" s="128">
        <v>4</v>
      </c>
      <c r="N22" s="128">
        <v>686</v>
      </c>
      <c r="O22" s="128">
        <v>658.25</v>
      </c>
      <c r="P22" s="128">
        <v>528</v>
      </c>
      <c r="Q22" s="128">
        <v>37823</v>
      </c>
      <c r="R22" s="112">
        <f t="shared" si="2"/>
        <v>74.273624823695343</v>
      </c>
      <c r="S22" s="136">
        <f t="shared" si="5"/>
        <v>1163433059.3280001</v>
      </c>
      <c r="T22" s="152" t="s">
        <v>268</v>
      </c>
      <c r="U22" s="152" t="s">
        <v>268</v>
      </c>
      <c r="V22" s="142"/>
      <c r="W22" s="112">
        <f t="shared" si="3"/>
        <v>0.84352812670671762</v>
      </c>
      <c r="X22" s="142"/>
      <c r="Y22" s="136">
        <f t="shared" si="6"/>
        <v>962734992.51600003</v>
      </c>
      <c r="Z22" s="152" t="s">
        <v>268</v>
      </c>
      <c r="AA22" s="152" t="s">
        <v>268</v>
      </c>
      <c r="AB22" s="112">
        <f t="shared" si="7"/>
        <v>1.5436507936507937</v>
      </c>
      <c r="AC22" s="112">
        <f t="shared" si="8"/>
        <v>1.5479249011857708</v>
      </c>
      <c r="AD22" s="112">
        <f t="shared" si="14"/>
        <v>1.4375</v>
      </c>
      <c r="AE22" s="136">
        <f t="shared" si="9"/>
        <v>886355377.60800004</v>
      </c>
      <c r="AF22" s="152" t="s">
        <v>268</v>
      </c>
      <c r="AG22" s="152" t="s">
        <v>268</v>
      </c>
      <c r="AH22" s="142"/>
      <c r="AI22" s="136">
        <f t="shared" si="10"/>
        <v>942287643.05421174</v>
      </c>
      <c r="AJ22" s="136">
        <f t="shared" si="11"/>
        <v>951957591.37960112</v>
      </c>
      <c r="AK22" s="136">
        <f t="shared" si="12"/>
        <v>955320551.55012536</v>
      </c>
    </row>
    <row r="23" spans="1:37" s="130" customFormat="1">
      <c r="A23" s="138" t="s">
        <v>234</v>
      </c>
      <c r="B23" s="128">
        <v>1702</v>
      </c>
      <c r="C23" s="128">
        <v>1215.75</v>
      </c>
      <c r="D23" s="128">
        <v>897</v>
      </c>
      <c r="E23" s="128">
        <v>94.5</v>
      </c>
      <c r="F23" s="128">
        <v>52.25</v>
      </c>
      <c r="G23" s="128">
        <v>34</v>
      </c>
      <c r="H23" s="128">
        <v>1000.75</v>
      </c>
      <c r="I23" s="128">
        <v>691.25</v>
      </c>
      <c r="J23" s="128">
        <v>490</v>
      </c>
      <c r="K23" s="128">
        <v>24</v>
      </c>
      <c r="L23" s="128">
        <v>12.25</v>
      </c>
      <c r="M23" s="128">
        <v>9</v>
      </c>
      <c r="N23" s="128">
        <v>582.75</v>
      </c>
      <c r="O23" s="128">
        <v>460</v>
      </c>
      <c r="P23" s="128">
        <v>364</v>
      </c>
      <c r="Q23" s="128">
        <v>42781</v>
      </c>
      <c r="R23" s="112">
        <f t="shared" si="2"/>
        <v>60.866688719814753</v>
      </c>
      <c r="S23" s="136">
        <f t="shared" si="5"/>
        <v>1191576455.016</v>
      </c>
      <c r="T23" s="152" t="s">
        <v>268</v>
      </c>
      <c r="U23" s="152" t="s">
        <v>268</v>
      </c>
      <c r="V23" s="142"/>
      <c r="W23" s="112">
        <f t="shared" si="3"/>
        <v>0.71430669800235014</v>
      </c>
      <c r="X23" s="142"/>
      <c r="Y23" s="136">
        <f t="shared" si="6"/>
        <v>841034759.23199999</v>
      </c>
      <c r="Z23" s="152" t="s">
        <v>268</v>
      </c>
      <c r="AA23" s="152" t="s">
        <v>268</v>
      </c>
      <c r="AB23" s="112">
        <f t="shared" si="7"/>
        <v>1.536764705882353</v>
      </c>
      <c r="AC23" s="112">
        <f t="shared" si="8"/>
        <v>1.4107142857142858</v>
      </c>
      <c r="AD23" s="112">
        <f t="shared" si="14"/>
        <v>1.3611111111111112</v>
      </c>
      <c r="AE23" s="136">
        <f t="shared" si="9"/>
        <v>777360203.32800007</v>
      </c>
      <c r="AF23" s="152" t="s">
        <v>268</v>
      </c>
      <c r="AG23" s="152" t="s">
        <v>268</v>
      </c>
      <c r="AH23" s="142"/>
      <c r="AI23" s="136">
        <f t="shared" si="10"/>
        <v>829182478.7715956</v>
      </c>
      <c r="AJ23" s="136">
        <f t="shared" si="11"/>
        <v>837156827.09937322</v>
      </c>
      <c r="AK23" s="136">
        <f t="shared" si="12"/>
        <v>840249453.40105402</v>
      </c>
    </row>
    <row r="24" spans="1:37" s="130" customFormat="1">
      <c r="A24" s="138" t="s">
        <v>77</v>
      </c>
      <c r="B24" s="128">
        <v>937.25</v>
      </c>
      <c r="C24" s="128">
        <v>693.5</v>
      </c>
      <c r="D24" s="128">
        <v>650</v>
      </c>
      <c r="E24" s="128">
        <v>107.25</v>
      </c>
      <c r="F24" s="128">
        <v>41</v>
      </c>
      <c r="G24" s="128">
        <v>29</v>
      </c>
      <c r="H24" s="128">
        <v>338</v>
      </c>
      <c r="I24" s="128">
        <v>257.25</v>
      </c>
      <c r="J24" s="128">
        <v>244</v>
      </c>
      <c r="K24" s="128">
        <v>21</v>
      </c>
      <c r="L24" s="128">
        <v>19</v>
      </c>
      <c r="M24" s="128">
        <v>15</v>
      </c>
      <c r="N24" s="128">
        <v>471</v>
      </c>
      <c r="O24" s="128">
        <v>376.25</v>
      </c>
      <c r="P24" s="128">
        <v>362</v>
      </c>
      <c r="Q24" s="128">
        <v>85066</v>
      </c>
      <c r="R24" s="112">
        <f t="shared" si="2"/>
        <v>118.59732072498031</v>
      </c>
      <c r="S24" s="136">
        <f t="shared" si="5"/>
        <v>1377552679.2480001</v>
      </c>
      <c r="T24" s="152" t="s">
        <v>268</v>
      </c>
      <c r="U24" s="152" t="s">
        <v>268</v>
      </c>
      <c r="V24" s="142"/>
      <c r="W24" s="112">
        <f t="shared" si="3"/>
        <v>0.73993064817284604</v>
      </c>
      <c r="X24" s="142"/>
      <c r="Y24" s="136">
        <f t="shared" si="6"/>
        <v>968705067.40799999</v>
      </c>
      <c r="Z24" s="152" t="s">
        <v>268</v>
      </c>
      <c r="AA24" s="152" t="s">
        <v>268</v>
      </c>
      <c r="AB24" s="112">
        <f t="shared" si="7"/>
        <v>1.4137931034482758</v>
      </c>
      <c r="AC24" s="112">
        <f t="shared" si="8"/>
        <v>1.0543032786885247</v>
      </c>
      <c r="AD24" s="112">
        <f t="shared" si="14"/>
        <v>1.2666666666666666</v>
      </c>
      <c r="AE24" s="136">
        <f t="shared" si="9"/>
        <v>949911265.89600003</v>
      </c>
      <c r="AF24" s="152" t="s">
        <v>268</v>
      </c>
      <c r="AG24" s="152" t="s">
        <v>268</v>
      </c>
      <c r="AH24" s="142"/>
      <c r="AI24" s="136">
        <f t="shared" si="10"/>
        <v>993378951.75249302</v>
      </c>
      <c r="AJ24" s="136">
        <f t="shared" si="11"/>
        <v>1001422395.2163646</v>
      </c>
      <c r="AK24" s="136">
        <f t="shared" si="12"/>
        <v>1004048371.488114</v>
      </c>
    </row>
    <row r="25" spans="1:37" s="130" customFormat="1" ht="25.5">
      <c r="A25" s="138" t="s">
        <v>41</v>
      </c>
      <c r="B25" s="128">
        <v>812.5</v>
      </c>
      <c r="C25" s="128">
        <v>688</v>
      </c>
      <c r="D25" s="128">
        <v>605</v>
      </c>
      <c r="E25" s="128">
        <v>32.25</v>
      </c>
      <c r="F25" s="128">
        <v>18.25</v>
      </c>
      <c r="G25" s="128">
        <v>11</v>
      </c>
      <c r="H25" s="128">
        <v>422.25</v>
      </c>
      <c r="I25" s="128">
        <v>358</v>
      </c>
      <c r="J25" s="128">
        <v>308</v>
      </c>
      <c r="K25" s="128">
        <v>40.25</v>
      </c>
      <c r="L25" s="128">
        <v>35.5</v>
      </c>
      <c r="M25" s="128">
        <v>20</v>
      </c>
      <c r="N25" s="128">
        <v>317.75</v>
      </c>
      <c r="O25" s="128">
        <v>276.25</v>
      </c>
      <c r="P25" s="128">
        <v>266</v>
      </c>
      <c r="Q25" s="128">
        <v>27349</v>
      </c>
      <c r="R25" s="112">
        <f t="shared" si="2"/>
        <v>67.091681845780201</v>
      </c>
      <c r="S25" s="136">
        <f t="shared" si="5"/>
        <v>358189962.39600003</v>
      </c>
      <c r="T25" s="152" t="s">
        <v>268</v>
      </c>
      <c r="U25" s="152" t="s">
        <v>268</v>
      </c>
      <c r="V25" s="142"/>
      <c r="W25" s="112">
        <f t="shared" si="3"/>
        <v>0.84676923076923072</v>
      </c>
      <c r="X25" s="142"/>
      <c r="Y25" s="136">
        <f t="shared" si="6"/>
        <v>299463345.30000001</v>
      </c>
      <c r="Z25" s="152" t="s">
        <v>268</v>
      </c>
      <c r="AA25" s="152" t="s">
        <v>268</v>
      </c>
      <c r="AB25" s="112">
        <f t="shared" si="7"/>
        <v>1.6590909090909092</v>
      </c>
      <c r="AC25" s="112">
        <f t="shared" si="8"/>
        <v>1.1623376623376624</v>
      </c>
      <c r="AD25" s="112">
        <f t="shared" si="14"/>
        <v>1.7749999999999999</v>
      </c>
      <c r="AE25" s="136">
        <f t="shared" si="9"/>
        <v>295117151.616</v>
      </c>
      <c r="AF25" s="152" t="s">
        <v>268</v>
      </c>
      <c r="AG25" s="152" t="s">
        <v>268</v>
      </c>
      <c r="AH25" s="142"/>
      <c r="AI25" s="136">
        <f t="shared" si="10"/>
        <v>311601892.45109642</v>
      </c>
      <c r="AJ25" s="136">
        <f t="shared" si="11"/>
        <v>313960523.16684902</v>
      </c>
      <c r="AK25" s="136">
        <f t="shared" si="12"/>
        <v>314940095.93539035</v>
      </c>
    </row>
    <row r="26" spans="1:37" s="130" customFormat="1">
      <c r="A26" s="138" t="s">
        <v>235</v>
      </c>
      <c r="B26" s="128">
        <v>4508.75</v>
      </c>
      <c r="C26" s="128">
        <v>3966</v>
      </c>
      <c r="D26" s="128">
        <v>3024</v>
      </c>
      <c r="E26" s="128">
        <v>421.5</v>
      </c>
      <c r="F26" s="128">
        <v>326.75</v>
      </c>
      <c r="G26" s="128">
        <v>201</v>
      </c>
      <c r="H26" s="128">
        <v>2463.25</v>
      </c>
      <c r="I26" s="128">
        <v>2221.5</v>
      </c>
      <c r="J26" s="128">
        <v>1576</v>
      </c>
      <c r="K26" s="128">
        <v>118</v>
      </c>
      <c r="L26" s="128">
        <v>110.25</v>
      </c>
      <c r="M26" s="128">
        <v>82</v>
      </c>
      <c r="N26" s="128">
        <v>1506</v>
      </c>
      <c r="O26" s="128">
        <v>1307.5</v>
      </c>
      <c r="P26" s="128">
        <v>1165</v>
      </c>
      <c r="Q26" s="128">
        <v>47237</v>
      </c>
      <c r="R26" s="112">
        <f t="shared" si="2"/>
        <v>49.181869475268009</v>
      </c>
      <c r="S26" s="136">
        <f t="shared" si="5"/>
        <v>3610729959.2520003</v>
      </c>
      <c r="T26" s="152" t="s">
        <v>268</v>
      </c>
      <c r="U26" s="152" t="s">
        <v>268</v>
      </c>
      <c r="V26" s="142"/>
      <c r="W26" s="112">
        <f t="shared" si="3"/>
        <v>0.87962295536456891</v>
      </c>
      <c r="X26" s="142"/>
      <c r="Y26" s="136">
        <f t="shared" si="6"/>
        <v>3143848898.652</v>
      </c>
      <c r="Z26" s="152" t="s">
        <v>268</v>
      </c>
      <c r="AA26" s="152" t="s">
        <v>268</v>
      </c>
      <c r="AB26" s="112">
        <f t="shared" si="7"/>
        <v>1.6256218905472637</v>
      </c>
      <c r="AC26" s="112">
        <f t="shared" si="8"/>
        <v>1.4095812182741116</v>
      </c>
      <c r="AD26" s="112">
        <f t="shared" si="14"/>
        <v>1.3445121951219512</v>
      </c>
      <c r="AE26" s="136">
        <f t="shared" si="9"/>
        <v>3039487249.8120003</v>
      </c>
      <c r="AF26" s="152" t="s">
        <v>268</v>
      </c>
      <c r="AG26" s="152" t="s">
        <v>268</v>
      </c>
      <c r="AH26" s="142"/>
      <c r="AI26" s="136">
        <f t="shared" si="10"/>
        <v>3244326718.6655359</v>
      </c>
      <c r="AJ26" s="136">
        <f t="shared" si="11"/>
        <v>3281390287.3162165</v>
      </c>
      <c r="AK26" s="136">
        <f t="shared" si="12"/>
        <v>3293745261.3978176</v>
      </c>
    </row>
    <row r="27" spans="1:37" s="130" customFormat="1">
      <c r="A27" s="138" t="s">
        <v>236</v>
      </c>
      <c r="B27" s="128">
        <v>2812.5</v>
      </c>
      <c r="C27" s="128">
        <v>2329.25</v>
      </c>
      <c r="D27" s="128">
        <v>2003</v>
      </c>
      <c r="E27" s="128">
        <v>347.5</v>
      </c>
      <c r="F27" s="128">
        <v>213.75</v>
      </c>
      <c r="G27" s="128">
        <v>128</v>
      </c>
      <c r="H27" s="128">
        <v>1358.5</v>
      </c>
      <c r="I27" s="128">
        <v>1154.25</v>
      </c>
      <c r="J27" s="128">
        <v>947</v>
      </c>
      <c r="K27" s="128">
        <v>0</v>
      </c>
      <c r="L27" s="128">
        <v>0</v>
      </c>
      <c r="M27" s="128">
        <v>0</v>
      </c>
      <c r="N27" s="128">
        <v>1106.5</v>
      </c>
      <c r="O27" s="128">
        <v>961.25</v>
      </c>
      <c r="P27" s="128">
        <v>928</v>
      </c>
      <c r="Q27" s="128">
        <v>33662</v>
      </c>
      <c r="R27" s="112">
        <f t="shared" si="2"/>
        <v>70.266812865497073</v>
      </c>
      <c r="S27" s="136">
        <f t="shared" si="5"/>
        <v>1649190247.6800001</v>
      </c>
      <c r="T27" s="152" t="s">
        <v>268</v>
      </c>
      <c r="U27" s="152" t="s">
        <v>268</v>
      </c>
      <c r="V27" s="142"/>
      <c r="W27" s="112">
        <f t="shared" si="3"/>
        <v>0.82817777777777779</v>
      </c>
      <c r="X27" s="142"/>
      <c r="Y27" s="136">
        <f t="shared" si="6"/>
        <v>1327180632.8640001</v>
      </c>
      <c r="Z27" s="152" t="s">
        <v>268</v>
      </c>
      <c r="AA27" s="152" t="s">
        <v>268</v>
      </c>
      <c r="AB27" s="112">
        <f t="shared" si="7"/>
        <v>1.669921875</v>
      </c>
      <c r="AC27" s="112">
        <f t="shared" si="8"/>
        <v>1.2188489968321015</v>
      </c>
      <c r="AD27" s="112">
        <v>1</v>
      </c>
      <c r="AE27" s="136">
        <f t="shared" si="9"/>
        <v>1309827602.5680001</v>
      </c>
      <c r="AF27" s="152" t="s">
        <v>268</v>
      </c>
      <c r="AG27" s="152" t="s">
        <v>268</v>
      </c>
      <c r="AH27" s="142"/>
      <c r="AI27" s="136">
        <f t="shared" si="10"/>
        <v>1389805637.1849098</v>
      </c>
      <c r="AJ27" s="136">
        <f t="shared" si="11"/>
        <v>1405258675.1604104</v>
      </c>
      <c r="AK27" s="136">
        <f t="shared" si="12"/>
        <v>1410105725.2331281</v>
      </c>
    </row>
    <row r="28" spans="1:37" s="130" customFormat="1">
      <c r="A28" s="138" t="s">
        <v>237</v>
      </c>
      <c r="B28" s="128">
        <v>1162</v>
      </c>
      <c r="C28" s="128">
        <v>960.5</v>
      </c>
      <c r="D28" s="128">
        <v>729</v>
      </c>
      <c r="E28" s="128">
        <v>86</v>
      </c>
      <c r="F28" s="128">
        <v>35.75</v>
      </c>
      <c r="G28" s="128">
        <v>24</v>
      </c>
      <c r="H28" s="128">
        <v>776.75</v>
      </c>
      <c r="I28" s="128">
        <v>653.75</v>
      </c>
      <c r="J28" s="128">
        <v>474</v>
      </c>
      <c r="K28" s="128">
        <v>16</v>
      </c>
      <c r="L28" s="128">
        <v>16</v>
      </c>
      <c r="M28" s="128">
        <v>7</v>
      </c>
      <c r="N28" s="128">
        <v>283.25</v>
      </c>
      <c r="O28" s="128">
        <v>255</v>
      </c>
      <c r="P28" s="128">
        <v>224</v>
      </c>
      <c r="Q28" s="128">
        <v>32808</v>
      </c>
      <c r="R28" s="112">
        <f t="shared" si="2"/>
        <v>36.144578313253014</v>
      </c>
      <c r="S28" s="136">
        <f t="shared" si="5"/>
        <v>634801729.53600001</v>
      </c>
      <c r="T28" s="152" t="s">
        <v>268</v>
      </c>
      <c r="U28" s="152" t="s">
        <v>268</v>
      </c>
      <c r="V28" s="142"/>
      <c r="W28" s="112">
        <f t="shared" si="3"/>
        <v>0.826592082616179</v>
      </c>
      <c r="X28" s="142"/>
      <c r="Y28" s="136">
        <f t="shared" si="6"/>
        <v>506747774.88</v>
      </c>
      <c r="Z28" s="152" t="s">
        <v>268</v>
      </c>
      <c r="AA28" s="152" t="s">
        <v>268</v>
      </c>
      <c r="AB28" s="112">
        <f t="shared" si="7"/>
        <v>1.4895833333333333</v>
      </c>
      <c r="AC28" s="112">
        <f t="shared" si="8"/>
        <v>1.3792194092827004</v>
      </c>
      <c r="AD28" s="112">
        <f>L28/M28</f>
        <v>2.2857142857142856</v>
      </c>
      <c r="AE28" s="136">
        <f t="shared" si="9"/>
        <v>490979462.68800002</v>
      </c>
      <c r="AF28" s="152" t="s">
        <v>268</v>
      </c>
      <c r="AG28" s="152" t="s">
        <v>268</v>
      </c>
      <c r="AH28" s="142"/>
      <c r="AI28" s="136">
        <f t="shared" si="10"/>
        <v>527313254.5880568</v>
      </c>
      <c r="AJ28" s="136">
        <f t="shared" si="11"/>
        <v>532573017.36888897</v>
      </c>
      <c r="AK28" s="136">
        <f t="shared" si="12"/>
        <v>534733521.37777776</v>
      </c>
    </row>
    <row r="29" spans="1:37" s="130" customFormat="1">
      <c r="A29" s="138" t="s">
        <v>33</v>
      </c>
      <c r="B29" s="128">
        <v>9623.75</v>
      </c>
      <c r="C29" s="128">
        <v>7021</v>
      </c>
      <c r="D29" s="128">
        <v>5987</v>
      </c>
      <c r="E29" s="128">
        <v>934</v>
      </c>
      <c r="F29" s="128">
        <v>414</v>
      </c>
      <c r="G29" s="128">
        <v>362</v>
      </c>
      <c r="H29" s="128">
        <v>5298.5</v>
      </c>
      <c r="I29" s="128">
        <v>3980.5</v>
      </c>
      <c r="J29" s="128">
        <v>3120</v>
      </c>
      <c r="K29" s="128">
        <v>323.25</v>
      </c>
      <c r="L29" s="128">
        <v>243.5</v>
      </c>
      <c r="M29" s="128">
        <v>224</v>
      </c>
      <c r="N29" s="128">
        <v>3068</v>
      </c>
      <c r="O29" s="128">
        <v>2383</v>
      </c>
      <c r="P29" s="128">
        <v>2281</v>
      </c>
      <c r="Q29" s="128">
        <v>38280</v>
      </c>
      <c r="R29" s="112">
        <f t="shared" si="2"/>
        <v>51.379905131522207</v>
      </c>
      <c r="S29" s="136">
        <f t="shared" si="5"/>
        <v>6265951987.6800003</v>
      </c>
      <c r="T29" s="152" t="s">
        <v>268</v>
      </c>
      <c r="U29" s="152" t="s">
        <v>268</v>
      </c>
      <c r="V29" s="142"/>
      <c r="W29" s="112">
        <f t="shared" si="3"/>
        <v>0.72954929211585917</v>
      </c>
      <c r="X29" s="142"/>
      <c r="Y29" s="136">
        <f t="shared" si="6"/>
        <v>4412621347.1999998</v>
      </c>
      <c r="Z29" s="152" t="s">
        <v>268</v>
      </c>
      <c r="AA29" s="152" t="s">
        <v>268</v>
      </c>
      <c r="AB29" s="112">
        <f t="shared" si="7"/>
        <v>1.1436464088397791</v>
      </c>
      <c r="AC29" s="112">
        <f t="shared" si="8"/>
        <v>1.2758012820512821</v>
      </c>
      <c r="AD29" s="112">
        <f>L29/M29</f>
        <v>1.0870535714285714</v>
      </c>
      <c r="AE29" s="136">
        <f t="shared" si="9"/>
        <v>4352085048.96</v>
      </c>
      <c r="AF29" s="152" t="s">
        <v>268</v>
      </c>
      <c r="AG29" s="152" t="s">
        <v>268</v>
      </c>
      <c r="AH29" s="142"/>
      <c r="AI29" s="136">
        <f t="shared" si="10"/>
        <v>4631193862.2650232</v>
      </c>
      <c r="AJ29" s="136">
        <f t="shared" si="11"/>
        <v>4677342105.3784618</v>
      </c>
      <c r="AK29" s="136">
        <f t="shared" si="12"/>
        <v>4694074046.0307693</v>
      </c>
    </row>
    <row r="30" spans="1:37" s="130" customFormat="1">
      <c r="A30" s="138" t="s">
        <v>69</v>
      </c>
      <c r="B30" s="128">
        <v>4414</v>
      </c>
      <c r="C30" s="128">
        <v>3766.75</v>
      </c>
      <c r="D30" s="128">
        <v>3259</v>
      </c>
      <c r="E30" s="128">
        <v>529.25</v>
      </c>
      <c r="F30" s="128">
        <v>359.5</v>
      </c>
      <c r="G30" s="128">
        <v>262</v>
      </c>
      <c r="H30" s="128">
        <v>2639.75</v>
      </c>
      <c r="I30" s="128">
        <v>2211</v>
      </c>
      <c r="J30" s="128">
        <v>1946</v>
      </c>
      <c r="K30" s="128">
        <v>95</v>
      </c>
      <c r="L30" s="128">
        <v>87.75</v>
      </c>
      <c r="M30" s="128">
        <v>82</v>
      </c>
      <c r="N30" s="128">
        <v>1150</v>
      </c>
      <c r="O30" s="128">
        <v>1108.5</v>
      </c>
      <c r="P30" s="128">
        <v>969</v>
      </c>
      <c r="Q30" s="128">
        <v>59120</v>
      </c>
      <c r="R30" s="112">
        <f t="shared" si="2"/>
        <v>41.700366782657767</v>
      </c>
      <c r="S30" s="136">
        <f t="shared" si="5"/>
        <v>4530965549.7600002</v>
      </c>
      <c r="T30" s="152" t="s">
        <v>268</v>
      </c>
      <c r="U30" s="152" t="s">
        <v>268</v>
      </c>
      <c r="V30" s="142"/>
      <c r="W30" s="112">
        <f t="shared" si="3"/>
        <v>0.853364295423652</v>
      </c>
      <c r="X30" s="142"/>
      <c r="Y30" s="136">
        <f t="shared" si="6"/>
        <v>3782106225.5999999</v>
      </c>
      <c r="Z30" s="152" t="s">
        <v>268</v>
      </c>
      <c r="AA30" s="152" t="s">
        <v>268</v>
      </c>
      <c r="AB30" s="112">
        <f t="shared" si="7"/>
        <v>1.3721374045801527</v>
      </c>
      <c r="AC30" s="112">
        <f t="shared" si="8"/>
        <v>1.1361767728674204</v>
      </c>
      <c r="AD30" s="112">
        <f>L30/M30</f>
        <v>1.0701219512195121</v>
      </c>
      <c r="AE30" s="136">
        <f t="shared" si="9"/>
        <v>3654241016.6400003</v>
      </c>
      <c r="AF30" s="152" t="s">
        <v>268</v>
      </c>
      <c r="AG30" s="152" t="s">
        <v>268</v>
      </c>
      <c r="AH30" s="142"/>
      <c r="AI30" s="136">
        <f t="shared" si="10"/>
        <v>3915059547.2060666</v>
      </c>
      <c r="AJ30" s="136">
        <f t="shared" si="11"/>
        <v>3963596680.9499717</v>
      </c>
      <c r="AK30" s="136">
        <f t="shared" si="12"/>
        <v>3979359751.2168665</v>
      </c>
    </row>
    <row r="31" spans="1:37" s="130" customFormat="1">
      <c r="A31" s="138" t="s">
        <v>238</v>
      </c>
      <c r="B31" s="128">
        <v>1717.5</v>
      </c>
      <c r="C31" s="128">
        <v>1285</v>
      </c>
      <c r="D31" s="128">
        <v>970</v>
      </c>
      <c r="E31" s="128">
        <v>76.5</v>
      </c>
      <c r="F31" s="128">
        <v>25</v>
      </c>
      <c r="G31" s="128">
        <v>11</v>
      </c>
      <c r="H31" s="128">
        <v>978.5</v>
      </c>
      <c r="I31" s="128">
        <v>714</v>
      </c>
      <c r="J31" s="128">
        <v>477</v>
      </c>
      <c r="K31" s="128">
        <v>15.5</v>
      </c>
      <c r="L31" s="128">
        <v>4.5</v>
      </c>
      <c r="M31" s="128">
        <v>0</v>
      </c>
      <c r="N31" s="128">
        <v>647</v>
      </c>
      <c r="O31" s="128">
        <v>541.5</v>
      </c>
      <c r="P31" s="128">
        <v>482</v>
      </c>
      <c r="Q31" s="128">
        <v>35022</v>
      </c>
      <c r="R31" s="112">
        <f t="shared" si="2"/>
        <v>72.83120376597175</v>
      </c>
      <c r="S31" s="136">
        <f t="shared" si="5"/>
        <v>974108071.87199998</v>
      </c>
      <c r="T31" s="152" t="s">
        <v>268</v>
      </c>
      <c r="U31" s="152" t="s">
        <v>268</v>
      </c>
      <c r="V31" s="142"/>
      <c r="W31" s="112">
        <f t="shared" si="3"/>
        <v>0.74818049490538574</v>
      </c>
      <c r="X31" s="142"/>
      <c r="Y31" s="136">
        <f t="shared" si="6"/>
        <v>711305225.27999997</v>
      </c>
      <c r="Z31" s="152" t="s">
        <v>268</v>
      </c>
      <c r="AA31" s="152" t="s">
        <v>268</v>
      </c>
      <c r="AB31" s="112">
        <f t="shared" si="7"/>
        <v>2.2727272727272729</v>
      </c>
      <c r="AC31" s="112">
        <f t="shared" si="8"/>
        <v>1.4968553459119496</v>
      </c>
      <c r="AD31" s="112">
        <v>0</v>
      </c>
      <c r="AE31" s="136">
        <f t="shared" si="9"/>
        <v>676554435.648</v>
      </c>
      <c r="AF31" s="152" t="s">
        <v>268</v>
      </c>
      <c r="AG31" s="152" t="s">
        <v>268</v>
      </c>
      <c r="AH31" s="142"/>
      <c r="AI31" s="136">
        <f t="shared" si="10"/>
        <v>717541268.49304271</v>
      </c>
      <c r="AJ31" s="136">
        <f t="shared" si="11"/>
        <v>723098692.00711131</v>
      </c>
      <c r="AK31" s="136">
        <f t="shared" si="12"/>
        <v>725527017.31022227</v>
      </c>
    </row>
    <row r="32" spans="1:37" s="130" customFormat="1">
      <c r="A32" s="138" t="s">
        <v>239</v>
      </c>
      <c r="B32" s="128">
        <v>2535.5</v>
      </c>
      <c r="C32" s="128">
        <v>1543.25</v>
      </c>
      <c r="D32" s="128">
        <v>1499</v>
      </c>
      <c r="E32" s="128">
        <v>199.5</v>
      </c>
      <c r="F32" s="128">
        <v>95.5</v>
      </c>
      <c r="G32" s="128">
        <v>90</v>
      </c>
      <c r="H32" s="128">
        <v>1318</v>
      </c>
      <c r="I32" s="128">
        <v>805.25</v>
      </c>
      <c r="J32" s="128">
        <v>799</v>
      </c>
      <c r="K32" s="128">
        <v>0</v>
      </c>
      <c r="L32" s="128">
        <v>0</v>
      </c>
      <c r="M32" s="128">
        <v>0</v>
      </c>
      <c r="N32" s="128">
        <v>1018</v>
      </c>
      <c r="O32" s="128">
        <v>642.5</v>
      </c>
      <c r="P32" s="128">
        <v>610</v>
      </c>
      <c r="Q32" s="128">
        <v>37702</v>
      </c>
      <c r="R32" s="112">
        <f t="shared" si="2"/>
        <v>71.329447682486816</v>
      </c>
      <c r="S32" s="136">
        <f t="shared" si="5"/>
        <v>1598694494.8800001</v>
      </c>
      <c r="T32" s="152" t="s">
        <v>268</v>
      </c>
      <c r="U32" s="152" t="s">
        <v>268</v>
      </c>
      <c r="V32" s="142"/>
      <c r="W32" s="112">
        <f t="shared" si="3"/>
        <v>0.60865706961151644</v>
      </c>
      <c r="X32" s="142"/>
      <c r="Y32" s="136">
        <f t="shared" si="6"/>
        <v>957901500.36000001</v>
      </c>
      <c r="Z32" s="152" t="s">
        <v>268</v>
      </c>
      <c r="AA32" s="152" t="s">
        <v>268</v>
      </c>
      <c r="AB32" s="112">
        <f t="shared" si="7"/>
        <v>1.0611111111111111</v>
      </c>
      <c r="AC32" s="112">
        <f t="shared" si="8"/>
        <v>1.0078222778473092</v>
      </c>
      <c r="AD32" s="112">
        <v>1</v>
      </c>
      <c r="AE32" s="136">
        <f t="shared" si="9"/>
        <v>938904216.60000002</v>
      </c>
      <c r="AF32" s="152" t="s">
        <v>268</v>
      </c>
      <c r="AG32" s="152" t="s">
        <v>268</v>
      </c>
      <c r="AH32" s="142"/>
      <c r="AI32" s="136">
        <f t="shared" si="10"/>
        <v>995751773.68968093</v>
      </c>
      <c r="AJ32" s="136">
        <f t="shared" si="11"/>
        <v>1005464098.6260968</v>
      </c>
      <c r="AK32" s="136">
        <f t="shared" si="12"/>
        <v>1008879360.1826553</v>
      </c>
    </row>
    <row r="33" spans="1:37" s="130" customFormat="1">
      <c r="A33" s="138" t="s">
        <v>240</v>
      </c>
      <c r="B33" s="128">
        <v>3008.75</v>
      </c>
      <c r="C33" s="128">
        <v>2675.75</v>
      </c>
      <c r="D33" s="128">
        <v>1973</v>
      </c>
      <c r="E33" s="128">
        <v>273.25</v>
      </c>
      <c r="F33" s="128">
        <v>199.75</v>
      </c>
      <c r="G33" s="128">
        <v>123</v>
      </c>
      <c r="H33" s="128">
        <v>1620.75</v>
      </c>
      <c r="I33" s="128">
        <v>1447.75</v>
      </c>
      <c r="J33" s="128">
        <v>1010</v>
      </c>
      <c r="K33" s="128">
        <v>2</v>
      </c>
      <c r="L33" s="128">
        <v>1</v>
      </c>
      <c r="M33" s="128">
        <v>1</v>
      </c>
      <c r="N33" s="128">
        <v>1112.75</v>
      </c>
      <c r="O33" s="128">
        <v>1027.25</v>
      </c>
      <c r="P33" s="128">
        <v>839</v>
      </c>
      <c r="Q33" s="128">
        <v>46662</v>
      </c>
      <c r="R33" s="112">
        <f t="shared" si="2"/>
        <v>62.314225053078552</v>
      </c>
      <c r="S33" s="136">
        <f t="shared" si="5"/>
        <v>2374355180.7360001</v>
      </c>
      <c r="T33" s="152" t="s">
        <v>268</v>
      </c>
      <c r="U33" s="152" t="s">
        <v>268</v>
      </c>
      <c r="V33" s="142"/>
      <c r="W33" s="112">
        <f t="shared" si="3"/>
        <v>0.88932280847528045</v>
      </c>
      <c r="X33" s="142"/>
      <c r="Y33" s="136">
        <f t="shared" si="6"/>
        <v>2080273711.8240001</v>
      </c>
      <c r="Z33" s="152" t="s">
        <v>268</v>
      </c>
      <c r="AA33" s="152" t="s">
        <v>268</v>
      </c>
      <c r="AB33" s="112">
        <f t="shared" si="7"/>
        <v>1.6239837398373984</v>
      </c>
      <c r="AC33" s="112">
        <f t="shared" si="8"/>
        <v>1.4334158415841585</v>
      </c>
      <c r="AD33" s="112">
        <f t="shared" ref="AD33:AD38" si="15">L33/M33</f>
        <v>1</v>
      </c>
      <c r="AE33" s="136">
        <f t="shared" si="9"/>
        <v>1944084692.0880001</v>
      </c>
      <c r="AF33" s="152" t="s">
        <v>268</v>
      </c>
      <c r="AG33" s="152" t="s">
        <v>268</v>
      </c>
      <c r="AH33" s="142"/>
      <c r="AI33" s="136">
        <f t="shared" si="10"/>
        <v>2074234585.1598861</v>
      </c>
      <c r="AJ33" s="136">
        <f t="shared" si="11"/>
        <v>2097375553.9094019</v>
      </c>
      <c r="AK33" s="136">
        <f t="shared" si="12"/>
        <v>2105215972.4861879</v>
      </c>
    </row>
    <row r="34" spans="1:37" s="130" customFormat="1">
      <c r="A34" s="138" t="s">
        <v>241</v>
      </c>
      <c r="B34" s="128">
        <v>2274.5</v>
      </c>
      <c r="C34" s="128">
        <v>1960.25</v>
      </c>
      <c r="D34" s="128">
        <v>1358</v>
      </c>
      <c r="E34" s="128">
        <v>228.5</v>
      </c>
      <c r="F34" s="128">
        <v>133.25</v>
      </c>
      <c r="G34" s="128">
        <v>65</v>
      </c>
      <c r="H34" s="128">
        <v>1067.5</v>
      </c>
      <c r="I34" s="128">
        <v>966.5</v>
      </c>
      <c r="J34" s="128">
        <v>699</v>
      </c>
      <c r="K34" s="128">
        <v>21</v>
      </c>
      <c r="L34" s="128">
        <v>10</v>
      </c>
      <c r="M34" s="128">
        <v>8</v>
      </c>
      <c r="N34" s="128">
        <v>957.5</v>
      </c>
      <c r="O34" s="128">
        <v>850.5</v>
      </c>
      <c r="P34" s="128">
        <v>586</v>
      </c>
      <c r="Q34" s="128">
        <v>37439</v>
      </c>
      <c r="R34" s="112">
        <f t="shared" si="2"/>
        <v>76.638882631223254</v>
      </c>
      <c r="S34" s="136">
        <f t="shared" si="5"/>
        <v>1452877002.7680001</v>
      </c>
      <c r="T34" s="152" t="s">
        <v>268</v>
      </c>
      <c r="U34" s="152" t="s">
        <v>268</v>
      </c>
      <c r="V34" s="142"/>
      <c r="W34" s="112">
        <f t="shared" si="3"/>
        <v>0.86183776654209721</v>
      </c>
      <c r="X34" s="142"/>
      <c r="Y34" s="136">
        <f t="shared" si="6"/>
        <v>1215180984.9360001</v>
      </c>
      <c r="Z34" s="152" t="s">
        <v>268</v>
      </c>
      <c r="AA34" s="152" t="s">
        <v>268</v>
      </c>
      <c r="AB34" s="112">
        <f t="shared" si="7"/>
        <v>2.0499999999999998</v>
      </c>
      <c r="AC34" s="112">
        <f t="shared" si="8"/>
        <v>1.3826895565092989</v>
      </c>
      <c r="AD34" s="112">
        <f t="shared" si="15"/>
        <v>1.25</v>
      </c>
      <c r="AE34" s="136">
        <f t="shared" si="9"/>
        <v>1061650834.224</v>
      </c>
      <c r="AF34" s="152" t="s">
        <v>268</v>
      </c>
      <c r="AG34" s="152" t="s">
        <v>268</v>
      </c>
      <c r="AH34" s="142"/>
      <c r="AI34" s="136">
        <f t="shared" si="10"/>
        <v>1131353189.2653143</v>
      </c>
      <c r="AJ34" s="136">
        <f t="shared" si="11"/>
        <v>1143743906.3619261</v>
      </c>
      <c r="AK34" s="136">
        <f t="shared" si="12"/>
        <v>1147942817.7818518</v>
      </c>
    </row>
    <row r="35" spans="1:37" s="130" customFormat="1">
      <c r="A35" s="138" t="s">
        <v>242</v>
      </c>
      <c r="B35" s="128">
        <v>490.25</v>
      </c>
      <c r="C35" s="128">
        <v>439.5</v>
      </c>
      <c r="D35" s="128">
        <v>344</v>
      </c>
      <c r="E35" s="128">
        <v>30.5</v>
      </c>
      <c r="F35" s="128">
        <v>22.75</v>
      </c>
      <c r="G35" s="128">
        <v>14</v>
      </c>
      <c r="H35" s="128">
        <v>220.75</v>
      </c>
      <c r="I35" s="128">
        <v>200.5</v>
      </c>
      <c r="J35" s="128">
        <v>150</v>
      </c>
      <c r="K35" s="128">
        <v>122.25</v>
      </c>
      <c r="L35" s="128">
        <v>116.25</v>
      </c>
      <c r="M35" s="128">
        <v>98</v>
      </c>
      <c r="N35" s="128">
        <v>116.75</v>
      </c>
      <c r="O35" s="128">
        <v>100</v>
      </c>
      <c r="P35" s="128">
        <v>82</v>
      </c>
      <c r="Q35" s="128">
        <v>102450</v>
      </c>
      <c r="R35" s="112">
        <f t="shared" si="2"/>
        <v>29.455081001472756</v>
      </c>
      <c r="S35" s="136">
        <f t="shared" si="5"/>
        <v>827151384.60000002</v>
      </c>
      <c r="T35" s="152" t="s">
        <v>268</v>
      </c>
      <c r="U35" s="152" t="s">
        <v>268</v>
      </c>
      <c r="V35" s="142"/>
      <c r="W35" s="112">
        <f t="shared" si="3"/>
        <v>0.89648138704742475</v>
      </c>
      <c r="X35" s="142"/>
      <c r="Y35" s="136">
        <f t="shared" si="6"/>
        <v>734230873.80000007</v>
      </c>
      <c r="Z35" s="152" t="s">
        <v>268</v>
      </c>
      <c r="AA35" s="152" t="s">
        <v>268</v>
      </c>
      <c r="AB35" s="112">
        <f t="shared" si="7"/>
        <v>1.625</v>
      </c>
      <c r="AC35" s="112">
        <f t="shared" si="8"/>
        <v>1.3366666666666667</v>
      </c>
      <c r="AD35" s="112">
        <f t="shared" si="15"/>
        <v>1.1862244897959184</v>
      </c>
      <c r="AE35" s="136">
        <f t="shared" si="9"/>
        <v>705639947.39999998</v>
      </c>
      <c r="AF35" s="152" t="s">
        <v>268</v>
      </c>
      <c r="AG35" s="152" t="s">
        <v>268</v>
      </c>
      <c r="AH35" s="142"/>
      <c r="AI35" s="136">
        <f t="shared" si="10"/>
        <v>743808683.14597166</v>
      </c>
      <c r="AJ35" s="136">
        <f t="shared" si="11"/>
        <v>750256892.04444444</v>
      </c>
      <c r="AK35" s="136">
        <f t="shared" si="12"/>
        <v>752548258.38888896</v>
      </c>
    </row>
    <row r="36" spans="1:37" s="130" customFormat="1">
      <c r="A36" s="138" t="s">
        <v>18</v>
      </c>
      <c r="B36" s="128">
        <v>14991.75</v>
      </c>
      <c r="C36" s="128">
        <v>13089.25</v>
      </c>
      <c r="D36" s="128">
        <v>10924</v>
      </c>
      <c r="E36" s="128">
        <v>3591</v>
      </c>
      <c r="F36" s="128">
        <v>2696.75</v>
      </c>
      <c r="G36" s="128">
        <v>2168</v>
      </c>
      <c r="H36" s="128">
        <v>10595</v>
      </c>
      <c r="I36" s="128">
        <v>9680</v>
      </c>
      <c r="J36" s="128">
        <v>8084</v>
      </c>
      <c r="K36" s="128">
        <v>105</v>
      </c>
      <c r="L36" s="128">
        <v>101.75</v>
      </c>
      <c r="M36" s="128">
        <v>93</v>
      </c>
      <c r="N36" s="128">
        <v>700.75</v>
      </c>
      <c r="O36" s="128">
        <v>610.75</v>
      </c>
      <c r="P36" s="128">
        <v>579</v>
      </c>
      <c r="Q36" s="128">
        <v>90870</v>
      </c>
      <c r="R36" s="112">
        <f t="shared" si="2"/>
        <v>4.8944183996473933</v>
      </c>
      <c r="S36" s="136">
        <f t="shared" si="5"/>
        <v>26180279091.720001</v>
      </c>
      <c r="T36" s="152" t="s">
        <v>268</v>
      </c>
      <c r="U36" s="152" t="s">
        <v>268</v>
      </c>
      <c r="V36" s="142"/>
      <c r="W36" s="112">
        <f t="shared" si="3"/>
        <v>0.87309686994513647</v>
      </c>
      <c r="X36" s="142"/>
      <c r="Y36" s="136">
        <f t="shared" si="6"/>
        <v>22240082105.279999</v>
      </c>
      <c r="Z36" s="152" t="s">
        <v>268</v>
      </c>
      <c r="AA36" s="152" t="s">
        <v>268</v>
      </c>
      <c r="AB36" s="112">
        <f t="shared" si="7"/>
        <v>1.2438883763837638</v>
      </c>
      <c r="AC36" s="112">
        <f t="shared" si="8"/>
        <v>1.1974270163285503</v>
      </c>
      <c r="AD36" s="112">
        <f t="shared" si="15"/>
        <v>1.0940860215053763</v>
      </c>
      <c r="AE36" s="136">
        <f t="shared" si="9"/>
        <v>22195351166.040001</v>
      </c>
      <c r="AF36" s="152" t="s">
        <v>268</v>
      </c>
      <c r="AG36" s="152" t="s">
        <v>268</v>
      </c>
      <c r="AH36" s="142"/>
      <c r="AI36" s="136">
        <f t="shared" si="10"/>
        <v>24235377568.132511</v>
      </c>
      <c r="AJ36" s="136">
        <f t="shared" si="11"/>
        <v>24681220491.537781</v>
      </c>
      <c r="AK36" s="136">
        <f t="shared" si="12"/>
        <v>24806073896.215557</v>
      </c>
    </row>
    <row r="37" spans="1:37" s="130" customFormat="1">
      <c r="A37" s="138" t="s">
        <v>243</v>
      </c>
      <c r="B37" s="128">
        <v>12355</v>
      </c>
      <c r="C37" s="128">
        <v>11085.25</v>
      </c>
      <c r="D37" s="128">
        <v>9934</v>
      </c>
      <c r="E37" s="128">
        <v>1106.75</v>
      </c>
      <c r="F37" s="128">
        <v>976.75</v>
      </c>
      <c r="G37" s="128">
        <v>791</v>
      </c>
      <c r="H37" s="128">
        <v>6640.25</v>
      </c>
      <c r="I37" s="128">
        <v>5957.5</v>
      </c>
      <c r="J37" s="128">
        <v>5170</v>
      </c>
      <c r="K37" s="128">
        <v>33</v>
      </c>
      <c r="L37" s="128">
        <v>24</v>
      </c>
      <c r="M37" s="128">
        <v>21</v>
      </c>
      <c r="N37" s="128">
        <v>4575</v>
      </c>
      <c r="O37" s="128">
        <v>4127</v>
      </c>
      <c r="P37" s="128">
        <v>3952</v>
      </c>
      <c r="Q37" s="128">
        <v>55676</v>
      </c>
      <c r="R37" s="112">
        <f t="shared" si="2"/>
        <v>59.310889950777856</v>
      </c>
      <c r="S37" s="136">
        <f t="shared" si="5"/>
        <v>11620192077.072001</v>
      </c>
      <c r="T37" s="152" t="s">
        <v>268</v>
      </c>
      <c r="U37" s="152" t="s">
        <v>268</v>
      </c>
      <c r="V37" s="142"/>
      <c r="W37" s="112">
        <f t="shared" si="3"/>
        <v>0.89722784297855118</v>
      </c>
      <c r="X37" s="142"/>
      <c r="Y37" s="136">
        <f t="shared" si="6"/>
        <v>10411926891.648001</v>
      </c>
      <c r="Z37" s="152" t="s">
        <v>268</v>
      </c>
      <c r="AA37" s="152" t="s">
        <v>268</v>
      </c>
      <c r="AB37" s="112">
        <f t="shared" si="7"/>
        <v>1.2348293299620734</v>
      </c>
      <c r="AC37" s="112">
        <f t="shared" si="8"/>
        <v>1.1523210831721471</v>
      </c>
      <c r="AD37" s="112">
        <f t="shared" si="15"/>
        <v>1.1428571428571428</v>
      </c>
      <c r="AE37" s="136">
        <f t="shared" si="9"/>
        <v>10260866768.448</v>
      </c>
      <c r="AF37" s="152" t="s">
        <v>268</v>
      </c>
      <c r="AG37" s="152" t="s">
        <v>268</v>
      </c>
      <c r="AH37" s="142"/>
      <c r="AI37" s="136">
        <f t="shared" si="10"/>
        <v>10923954816.706022</v>
      </c>
      <c r="AJ37" s="136">
        <f t="shared" si="11"/>
        <v>11047644494.070385</v>
      </c>
      <c r="AK37" s="136">
        <f t="shared" si="12"/>
        <v>11087726380.885996</v>
      </c>
    </row>
    <row r="38" spans="1:37" s="130" customFormat="1">
      <c r="A38" s="138" t="s">
        <v>244</v>
      </c>
      <c r="B38" s="128">
        <v>1880</v>
      </c>
      <c r="C38" s="128">
        <v>1626</v>
      </c>
      <c r="D38" s="128">
        <v>1236</v>
      </c>
      <c r="E38" s="128">
        <v>144.5</v>
      </c>
      <c r="F38" s="128">
        <v>114.5</v>
      </c>
      <c r="G38" s="128">
        <v>58</v>
      </c>
      <c r="H38" s="128">
        <v>862</v>
      </c>
      <c r="I38" s="128">
        <v>787.25</v>
      </c>
      <c r="J38" s="128">
        <v>533</v>
      </c>
      <c r="K38" s="128">
        <v>170.75</v>
      </c>
      <c r="L38" s="128">
        <v>144</v>
      </c>
      <c r="M38" s="128">
        <v>90</v>
      </c>
      <c r="N38" s="128">
        <v>702.75</v>
      </c>
      <c r="O38" s="128">
        <v>580.25</v>
      </c>
      <c r="P38" s="128">
        <v>555</v>
      </c>
      <c r="Q38" s="128">
        <v>73630</v>
      </c>
      <c r="R38" s="112">
        <f t="shared" ref="R38:R69" si="16">O38/(F38+I38+L38)*100</f>
        <v>55.486492947645225</v>
      </c>
      <c r="S38" s="136">
        <f t="shared" si="5"/>
        <v>2311087248.2400002</v>
      </c>
      <c r="T38" s="152" t="s">
        <v>268</v>
      </c>
      <c r="U38" s="152" t="s">
        <v>268</v>
      </c>
      <c r="V38" s="142"/>
      <c r="W38" s="112">
        <f t="shared" ref="W38:W69" si="17">C38/B38</f>
        <v>0.86489361702127665</v>
      </c>
      <c r="X38" s="142"/>
      <c r="Y38" s="136">
        <f t="shared" si="6"/>
        <v>1986884344.5599999</v>
      </c>
      <c r="Z38" s="152" t="s">
        <v>268</v>
      </c>
      <c r="AA38" s="152" t="s">
        <v>268</v>
      </c>
      <c r="AB38" s="112">
        <f t="shared" si="7"/>
        <v>1.9741379310344827</v>
      </c>
      <c r="AC38" s="112">
        <f t="shared" si="8"/>
        <v>1.4770168855534709</v>
      </c>
      <c r="AD38" s="112">
        <f t="shared" si="15"/>
        <v>1.6</v>
      </c>
      <c r="AE38" s="136">
        <f t="shared" si="9"/>
        <v>1958059966.6800001</v>
      </c>
      <c r="AF38" s="152" t="s">
        <v>268</v>
      </c>
      <c r="AG38" s="152" t="s">
        <v>268</v>
      </c>
      <c r="AH38" s="142"/>
      <c r="AI38" s="136">
        <f t="shared" si="10"/>
        <v>2070943619.7313111</v>
      </c>
      <c r="AJ38" s="136">
        <f t="shared" si="11"/>
        <v>2091305601.6788609</v>
      </c>
      <c r="AK38" s="136">
        <f t="shared" si="12"/>
        <v>2098112735.8746438</v>
      </c>
    </row>
    <row r="39" spans="1:37" s="130" customFormat="1">
      <c r="A39" s="138" t="s">
        <v>22</v>
      </c>
      <c r="B39" s="128">
        <v>71.75</v>
      </c>
      <c r="C39" s="128">
        <v>67.25</v>
      </c>
      <c r="D39" s="128">
        <v>58</v>
      </c>
      <c r="E39" s="128">
        <v>8</v>
      </c>
      <c r="F39" s="128">
        <v>5</v>
      </c>
      <c r="G39" s="128">
        <v>4</v>
      </c>
      <c r="H39" s="128">
        <v>41.75</v>
      </c>
      <c r="I39" s="128">
        <v>40.25</v>
      </c>
      <c r="J39" s="128">
        <v>33</v>
      </c>
      <c r="K39" s="128">
        <v>0</v>
      </c>
      <c r="L39" s="128">
        <v>0</v>
      </c>
      <c r="M39" s="128">
        <v>0</v>
      </c>
      <c r="N39" s="128">
        <v>22</v>
      </c>
      <c r="O39" s="128">
        <v>22</v>
      </c>
      <c r="P39" s="128">
        <v>21</v>
      </c>
      <c r="Q39" s="128">
        <v>99189</v>
      </c>
      <c r="R39" s="112">
        <f t="shared" si="16"/>
        <v>48.618784530386741</v>
      </c>
      <c r="S39" s="136">
        <f t="shared" ref="S39:S70" si="18">((E39*2*Q39+(H39+K39+N39)*Q39)*12)*1.292</f>
        <v>122641643.91600001</v>
      </c>
      <c r="T39" s="152" t="s">
        <v>268</v>
      </c>
      <c r="U39" s="152" t="s">
        <v>268</v>
      </c>
      <c r="V39" s="142"/>
      <c r="W39" s="112">
        <f t="shared" si="17"/>
        <v>0.93728222996515675</v>
      </c>
      <c r="X39" s="142"/>
      <c r="Y39" s="136">
        <f t="shared" ref="Y39:Y70" si="19">((F39*2*Q39+(I39+L39+O39)*Q39)*12)*1.292</f>
        <v>111107946.99600001</v>
      </c>
      <c r="Z39" s="152" t="s">
        <v>268</v>
      </c>
      <c r="AA39" s="152" t="s">
        <v>268</v>
      </c>
      <c r="AB39" s="112">
        <f t="shared" ref="AB39:AB70" si="20">F39/G39</f>
        <v>1.25</v>
      </c>
      <c r="AC39" s="112">
        <f t="shared" ref="AC39:AC70" si="21">I39/J39</f>
        <v>1.2196969696969697</v>
      </c>
      <c r="AD39" s="112">
        <v>1</v>
      </c>
      <c r="AE39" s="136">
        <f t="shared" ref="AE39:AE70" si="22">((G39*AB39*Q39*2+(J39*AC39+M39*AD39+P39)*Q39)*12)*1.292</f>
        <v>109570120.74000001</v>
      </c>
      <c r="AF39" s="152" t="s">
        <v>268</v>
      </c>
      <c r="AG39" s="152" t="s">
        <v>268</v>
      </c>
      <c r="AH39" s="142"/>
      <c r="AI39" s="136">
        <f t="shared" ref="AI39:AI70" si="23">((G39*AB39*Q39*2*92/84.4)+(J39*AC39*Q39*94/85.5)+M39*AD39*Q39+P39*Q39)*12*1.292</f>
        <v>117108446.5060095</v>
      </c>
      <c r="AJ39" s="136">
        <f t="shared" ref="AJ39:AJ70" si="24">((G39*AB39*Q39*2*95/84.24)+(J39*AC39*Q39*95/85.5)+M39*AD39*Q39+P39*Q39)*12*1.292</f>
        <v>118411891.50010258</v>
      </c>
      <c r="AK39" s="136">
        <f t="shared" ref="AK39:AK70" si="25">((G39*AB39*Q39*2*95.5/84.24)+(J39*AC39*Q39*95.5/85.5)+M39*AD39*Q39+P39*Q39)*12*1.292</f>
        <v>118865141.71128206</v>
      </c>
    </row>
    <row r="40" spans="1:37" s="130" customFormat="1">
      <c r="A40" s="138" t="s">
        <v>245</v>
      </c>
      <c r="B40" s="128">
        <v>4706.75</v>
      </c>
      <c r="C40" s="128">
        <v>4115.25</v>
      </c>
      <c r="D40" s="128">
        <v>3279</v>
      </c>
      <c r="E40" s="128">
        <v>327.5</v>
      </c>
      <c r="F40" s="128">
        <v>222.75</v>
      </c>
      <c r="G40" s="128">
        <v>141</v>
      </c>
      <c r="H40" s="128">
        <v>2732</v>
      </c>
      <c r="I40" s="128">
        <v>2432.25</v>
      </c>
      <c r="J40" s="128">
        <v>1853</v>
      </c>
      <c r="K40" s="128">
        <v>49.25</v>
      </c>
      <c r="L40" s="128">
        <v>38.5</v>
      </c>
      <c r="M40" s="128">
        <v>28</v>
      </c>
      <c r="N40" s="128">
        <v>1598</v>
      </c>
      <c r="O40" s="128">
        <v>1421.75</v>
      </c>
      <c r="P40" s="128">
        <v>1257</v>
      </c>
      <c r="Q40" s="128">
        <v>40459</v>
      </c>
      <c r="R40" s="112">
        <f t="shared" si="16"/>
        <v>52.784481158344164</v>
      </c>
      <c r="S40" s="136">
        <f t="shared" si="18"/>
        <v>3157865894.5079999</v>
      </c>
      <c r="T40" s="152" t="s">
        <v>268</v>
      </c>
      <c r="U40" s="152" t="s">
        <v>268</v>
      </c>
      <c r="V40" s="142"/>
      <c r="W40" s="112">
        <f t="shared" si="17"/>
        <v>0.87432942051309293</v>
      </c>
      <c r="X40" s="142"/>
      <c r="Y40" s="136">
        <f t="shared" si="19"/>
        <v>2721124745.5680003</v>
      </c>
      <c r="Z40" s="152" t="s">
        <v>268</v>
      </c>
      <c r="AA40" s="152" t="s">
        <v>268</v>
      </c>
      <c r="AB40" s="112">
        <f t="shared" si="20"/>
        <v>1.5797872340425532</v>
      </c>
      <c r="AC40" s="112">
        <f t="shared" si="21"/>
        <v>1.3126011872638963</v>
      </c>
      <c r="AD40" s="112">
        <f t="shared" ref="AD40:AD45" si="26">L40/M40</f>
        <v>1.375</v>
      </c>
      <c r="AE40" s="136">
        <f t="shared" si="22"/>
        <v>2617780969.2119999</v>
      </c>
      <c r="AF40" s="152" t="s">
        <v>268</v>
      </c>
      <c r="AG40" s="152" t="s">
        <v>268</v>
      </c>
      <c r="AH40" s="142"/>
      <c r="AI40" s="136">
        <f t="shared" si="23"/>
        <v>2794621926.8279433</v>
      </c>
      <c r="AJ40" s="136">
        <f t="shared" si="24"/>
        <v>2822996835.1356926</v>
      </c>
      <c r="AK40" s="136">
        <f t="shared" si="25"/>
        <v>2833577679.040154</v>
      </c>
    </row>
    <row r="41" spans="1:37" s="130" customFormat="1">
      <c r="A41" s="138" t="s">
        <v>246</v>
      </c>
      <c r="B41" s="128">
        <v>1321.5</v>
      </c>
      <c r="C41" s="128">
        <v>864.75</v>
      </c>
      <c r="D41" s="128">
        <v>679</v>
      </c>
      <c r="E41" s="128">
        <v>79.75</v>
      </c>
      <c r="F41" s="128">
        <v>41.5</v>
      </c>
      <c r="G41" s="128">
        <v>33</v>
      </c>
      <c r="H41" s="128">
        <v>761.5</v>
      </c>
      <c r="I41" s="128">
        <v>490</v>
      </c>
      <c r="J41" s="128">
        <v>326</v>
      </c>
      <c r="K41" s="128">
        <v>3.5</v>
      </c>
      <c r="L41" s="128">
        <v>3.5</v>
      </c>
      <c r="M41" s="128">
        <v>3</v>
      </c>
      <c r="N41" s="128">
        <v>476.75</v>
      </c>
      <c r="O41" s="128">
        <v>329.75</v>
      </c>
      <c r="P41" s="128">
        <v>317</v>
      </c>
      <c r="Q41" s="128">
        <v>37519</v>
      </c>
      <c r="R41" s="112">
        <f t="shared" si="16"/>
        <v>61.63551401869158</v>
      </c>
      <c r="S41" s="136">
        <f t="shared" si="18"/>
        <v>815099524.62</v>
      </c>
      <c r="T41" s="152" t="s">
        <v>268</v>
      </c>
      <c r="U41" s="152" t="s">
        <v>268</v>
      </c>
      <c r="V41" s="142"/>
      <c r="W41" s="112">
        <f t="shared" si="17"/>
        <v>0.65437003405221339</v>
      </c>
      <c r="X41" s="142"/>
      <c r="Y41" s="136">
        <f t="shared" si="19"/>
        <v>527160709.5</v>
      </c>
      <c r="Z41" s="152" t="s">
        <v>268</v>
      </c>
      <c r="AA41" s="152" t="s">
        <v>268</v>
      </c>
      <c r="AB41" s="112">
        <f t="shared" si="20"/>
        <v>1.2575757575757576</v>
      </c>
      <c r="AC41" s="112">
        <f t="shared" si="21"/>
        <v>1.5030674846625767</v>
      </c>
      <c r="AD41" s="112">
        <f t="shared" si="26"/>
        <v>1.1666666666666667</v>
      </c>
      <c r="AE41" s="136">
        <f t="shared" si="22"/>
        <v>519744103.65600002</v>
      </c>
      <c r="AF41" s="152" t="s">
        <v>268</v>
      </c>
      <c r="AG41" s="152" t="s">
        <v>268</v>
      </c>
      <c r="AH41" s="142"/>
      <c r="AI41" s="136">
        <f t="shared" si="23"/>
        <v>552428000.13450861</v>
      </c>
      <c r="AJ41" s="136">
        <f t="shared" si="24"/>
        <v>557581043.29631913</v>
      </c>
      <c r="AK41" s="136">
        <f t="shared" si="25"/>
        <v>559534453.46309972</v>
      </c>
    </row>
    <row r="42" spans="1:37" s="130" customFormat="1">
      <c r="A42" s="138" t="s">
        <v>247</v>
      </c>
      <c r="B42" s="128">
        <v>4165</v>
      </c>
      <c r="C42" s="128">
        <v>3183.5</v>
      </c>
      <c r="D42" s="128">
        <v>2479</v>
      </c>
      <c r="E42" s="128">
        <v>468.25</v>
      </c>
      <c r="F42" s="128">
        <v>324</v>
      </c>
      <c r="G42" s="128">
        <v>222</v>
      </c>
      <c r="H42" s="128">
        <v>2493</v>
      </c>
      <c r="I42" s="128">
        <v>1788</v>
      </c>
      <c r="J42" s="128">
        <v>1345</v>
      </c>
      <c r="K42" s="128">
        <v>40.5</v>
      </c>
      <c r="L42" s="128">
        <v>31.5</v>
      </c>
      <c r="M42" s="128">
        <v>23</v>
      </c>
      <c r="N42" s="128">
        <v>1163.25</v>
      </c>
      <c r="O42" s="128">
        <v>1040</v>
      </c>
      <c r="P42" s="128">
        <v>889</v>
      </c>
      <c r="Q42" s="128">
        <v>45448</v>
      </c>
      <c r="R42" s="112">
        <f t="shared" si="16"/>
        <v>48.518777700023321</v>
      </c>
      <c r="S42" s="136">
        <f t="shared" si="18"/>
        <v>3264707450.7839999</v>
      </c>
      <c r="T42" s="152" t="s">
        <v>268</v>
      </c>
      <c r="U42" s="152" t="s">
        <v>268</v>
      </c>
      <c r="V42" s="142"/>
      <c r="W42" s="112">
        <f t="shared" si="17"/>
        <v>0.76434573829531816</v>
      </c>
      <c r="X42" s="142"/>
      <c r="Y42" s="136">
        <f t="shared" si="19"/>
        <v>2471474965.4400001</v>
      </c>
      <c r="Z42" s="152" t="s">
        <v>268</v>
      </c>
      <c r="AA42" s="152" t="s">
        <v>268</v>
      </c>
      <c r="AB42" s="112">
        <f t="shared" si="20"/>
        <v>1.4594594594594594</v>
      </c>
      <c r="AC42" s="112">
        <f t="shared" si="21"/>
        <v>1.329368029739777</v>
      </c>
      <c r="AD42" s="112">
        <f t="shared" si="26"/>
        <v>1.3695652173913044</v>
      </c>
      <c r="AE42" s="136">
        <f t="shared" si="22"/>
        <v>2365076470.848</v>
      </c>
      <c r="AF42" s="152" t="s">
        <v>268</v>
      </c>
      <c r="AG42" s="152" t="s">
        <v>268</v>
      </c>
      <c r="AH42" s="142"/>
      <c r="AI42" s="136">
        <f t="shared" si="23"/>
        <v>2531442211.7220092</v>
      </c>
      <c r="AJ42" s="136">
        <f t="shared" si="24"/>
        <v>2563383462.9760003</v>
      </c>
      <c r="AK42" s="136">
        <f t="shared" si="25"/>
        <v>2573461228.3519998</v>
      </c>
    </row>
    <row r="43" spans="1:37" s="130" customFormat="1">
      <c r="A43" s="138" t="s">
        <v>248</v>
      </c>
      <c r="B43" s="128">
        <v>2462.5</v>
      </c>
      <c r="C43" s="128">
        <v>2397.5</v>
      </c>
      <c r="D43" s="128">
        <v>1787</v>
      </c>
      <c r="E43" s="128">
        <v>255.5</v>
      </c>
      <c r="F43" s="128">
        <v>249.75</v>
      </c>
      <c r="G43" s="128">
        <v>126</v>
      </c>
      <c r="H43" s="128">
        <v>1543.5</v>
      </c>
      <c r="I43" s="128">
        <v>1502</v>
      </c>
      <c r="J43" s="128">
        <v>1146</v>
      </c>
      <c r="K43" s="128">
        <v>10.5</v>
      </c>
      <c r="L43" s="128">
        <v>10</v>
      </c>
      <c r="M43" s="128">
        <v>8</v>
      </c>
      <c r="N43" s="128">
        <v>653</v>
      </c>
      <c r="O43" s="128">
        <v>635.75</v>
      </c>
      <c r="P43" s="128">
        <v>507</v>
      </c>
      <c r="Q43" s="128">
        <v>37505</v>
      </c>
      <c r="R43" s="112">
        <f t="shared" si="16"/>
        <v>36.086277848729956</v>
      </c>
      <c r="S43" s="136">
        <f t="shared" si="18"/>
        <v>1580455899.3600001</v>
      </c>
      <c r="T43" s="152" t="s">
        <v>268</v>
      </c>
      <c r="U43" s="152" t="s">
        <v>268</v>
      </c>
      <c r="V43" s="142"/>
      <c r="W43" s="112">
        <f t="shared" si="17"/>
        <v>0.97360406091370555</v>
      </c>
      <c r="X43" s="142"/>
      <c r="Y43" s="136">
        <f t="shared" si="19"/>
        <v>1539316364.8199999</v>
      </c>
      <c r="Z43" s="152" t="s">
        <v>268</v>
      </c>
      <c r="AA43" s="152" t="s">
        <v>268</v>
      </c>
      <c r="AB43" s="112">
        <f t="shared" si="20"/>
        <v>1.9821428571428572</v>
      </c>
      <c r="AC43" s="112">
        <f t="shared" si="21"/>
        <v>1.3106457242582896</v>
      </c>
      <c r="AD43" s="112">
        <f t="shared" si="26"/>
        <v>1.25</v>
      </c>
      <c r="AE43" s="136">
        <f t="shared" si="22"/>
        <v>1464451134.1200001</v>
      </c>
      <c r="AF43" s="152" t="s">
        <v>268</v>
      </c>
      <c r="AG43" s="152" t="s">
        <v>268</v>
      </c>
      <c r="AH43" s="142"/>
      <c r="AI43" s="136">
        <f t="shared" si="23"/>
        <v>1577432396.7539968</v>
      </c>
      <c r="AJ43" s="136">
        <f t="shared" si="24"/>
        <v>1598592282.6066666</v>
      </c>
      <c r="AK43" s="136">
        <f t="shared" si="25"/>
        <v>1605423695.2633333</v>
      </c>
    </row>
    <row r="44" spans="1:37" s="130" customFormat="1">
      <c r="A44" s="138" t="s">
        <v>249</v>
      </c>
      <c r="B44" s="128">
        <v>3177.5</v>
      </c>
      <c r="C44" s="128">
        <v>2845.75</v>
      </c>
      <c r="D44" s="128">
        <v>2456</v>
      </c>
      <c r="E44" s="128">
        <v>244.25</v>
      </c>
      <c r="F44" s="128">
        <v>212.5</v>
      </c>
      <c r="G44" s="128">
        <v>159</v>
      </c>
      <c r="H44" s="128">
        <v>1618</v>
      </c>
      <c r="I44" s="128">
        <v>1408</v>
      </c>
      <c r="J44" s="128">
        <v>1157</v>
      </c>
      <c r="K44" s="128">
        <v>11.5</v>
      </c>
      <c r="L44" s="128">
        <v>11.5</v>
      </c>
      <c r="M44" s="128">
        <v>11</v>
      </c>
      <c r="N44" s="128">
        <v>1303.75</v>
      </c>
      <c r="O44" s="128">
        <v>1213.75</v>
      </c>
      <c r="P44" s="128">
        <v>1129</v>
      </c>
      <c r="Q44" s="128">
        <v>35601</v>
      </c>
      <c r="R44" s="112">
        <f t="shared" si="16"/>
        <v>74.371936274509807</v>
      </c>
      <c r="S44" s="136">
        <f t="shared" si="18"/>
        <v>1888661958.0120001</v>
      </c>
      <c r="T44" s="152" t="s">
        <v>268</v>
      </c>
      <c r="U44" s="152" t="s">
        <v>268</v>
      </c>
      <c r="V44" s="142"/>
      <c r="W44" s="112">
        <f t="shared" si="17"/>
        <v>0.89559402045633363</v>
      </c>
      <c r="X44" s="142"/>
      <c r="Y44" s="136">
        <f t="shared" si="19"/>
        <v>1688025259.908</v>
      </c>
      <c r="Z44" s="152" t="s">
        <v>268</v>
      </c>
      <c r="AA44" s="152" t="s">
        <v>268</v>
      </c>
      <c r="AB44" s="112">
        <f t="shared" si="20"/>
        <v>1.3364779874213837</v>
      </c>
      <c r="AC44" s="112">
        <f t="shared" si="21"/>
        <v>1.2169403630077786</v>
      </c>
      <c r="AD44" s="112">
        <f t="shared" si="26"/>
        <v>1.0454545454545454</v>
      </c>
      <c r="AE44" s="136">
        <f t="shared" si="22"/>
        <v>1641246827.5440001</v>
      </c>
      <c r="AF44" s="152" t="s">
        <v>268</v>
      </c>
      <c r="AG44" s="152" t="s">
        <v>268</v>
      </c>
      <c r="AH44" s="142"/>
      <c r="AI44" s="136">
        <f t="shared" si="23"/>
        <v>1739631530.2715068</v>
      </c>
      <c r="AJ44" s="136">
        <f t="shared" si="24"/>
        <v>1757560817.0603759</v>
      </c>
      <c r="AK44" s="136">
        <f t="shared" si="25"/>
        <v>1763497937.2053676</v>
      </c>
    </row>
    <row r="45" spans="1:37" s="130" customFormat="1">
      <c r="A45" s="138" t="s">
        <v>250</v>
      </c>
      <c r="B45" s="128">
        <v>1382.5</v>
      </c>
      <c r="C45" s="128">
        <v>1131.25</v>
      </c>
      <c r="D45" s="128">
        <v>918</v>
      </c>
      <c r="E45" s="128">
        <v>74.75</v>
      </c>
      <c r="F45" s="128">
        <v>41.25</v>
      </c>
      <c r="G45" s="128">
        <v>25</v>
      </c>
      <c r="H45" s="128">
        <v>732.25</v>
      </c>
      <c r="I45" s="128">
        <v>606.25</v>
      </c>
      <c r="J45" s="128">
        <v>463</v>
      </c>
      <c r="K45" s="128">
        <v>8.25</v>
      </c>
      <c r="L45" s="128">
        <v>8.25</v>
      </c>
      <c r="M45" s="128">
        <v>5</v>
      </c>
      <c r="N45" s="128">
        <v>567.25</v>
      </c>
      <c r="O45" s="128">
        <v>475.5</v>
      </c>
      <c r="P45" s="128">
        <v>425</v>
      </c>
      <c r="Q45" s="128">
        <v>33815</v>
      </c>
      <c r="R45" s="112">
        <f t="shared" si="16"/>
        <v>72.512390392680132</v>
      </c>
      <c r="S45" s="136">
        <f t="shared" si="18"/>
        <v>763989193.25999999</v>
      </c>
      <c r="T45" s="152" t="s">
        <v>268</v>
      </c>
      <c r="U45" s="152" t="s">
        <v>268</v>
      </c>
      <c r="V45" s="142"/>
      <c r="W45" s="112">
        <f t="shared" si="17"/>
        <v>0.81826401446654606</v>
      </c>
      <c r="X45" s="142"/>
      <c r="Y45" s="136">
        <f t="shared" si="19"/>
        <v>614703948.60000002</v>
      </c>
      <c r="Z45" s="152" t="s">
        <v>268</v>
      </c>
      <c r="AA45" s="152" t="s">
        <v>268</v>
      </c>
      <c r="AB45" s="112">
        <f t="shared" si="20"/>
        <v>1.65</v>
      </c>
      <c r="AC45" s="112">
        <f t="shared" si="21"/>
        <v>1.3093952483801297</v>
      </c>
      <c r="AD45" s="112">
        <f t="shared" si="26"/>
        <v>1.65</v>
      </c>
      <c r="AE45" s="136">
        <f t="shared" si="22"/>
        <v>588228426.72000003</v>
      </c>
      <c r="AF45" s="152" t="s">
        <v>268</v>
      </c>
      <c r="AG45" s="152" t="s">
        <v>268</v>
      </c>
      <c r="AH45" s="142"/>
      <c r="AI45" s="136">
        <f t="shared" si="23"/>
        <v>623721027.86676145</v>
      </c>
      <c r="AJ45" s="136">
        <f t="shared" si="24"/>
        <v>629068287.76786327</v>
      </c>
      <c r="AK45" s="136">
        <f t="shared" si="25"/>
        <v>631183705.03495729</v>
      </c>
    </row>
    <row r="46" spans="1:37" s="130" customFormat="1">
      <c r="A46" s="138" t="s">
        <v>251</v>
      </c>
      <c r="B46" s="128">
        <v>2432</v>
      </c>
      <c r="C46" s="128">
        <v>2024.5</v>
      </c>
      <c r="D46" s="128">
        <v>1830</v>
      </c>
      <c r="E46" s="128">
        <v>138.5</v>
      </c>
      <c r="F46" s="128">
        <v>84.5</v>
      </c>
      <c r="G46" s="128">
        <v>65</v>
      </c>
      <c r="H46" s="128">
        <v>1365.75</v>
      </c>
      <c r="I46" s="128">
        <v>1018.25</v>
      </c>
      <c r="J46" s="128">
        <v>1007</v>
      </c>
      <c r="K46" s="128">
        <v>0</v>
      </c>
      <c r="L46" s="128">
        <v>0</v>
      </c>
      <c r="M46" s="128">
        <v>0</v>
      </c>
      <c r="N46" s="128">
        <v>927.75</v>
      </c>
      <c r="O46" s="128">
        <v>921.75</v>
      </c>
      <c r="P46" s="128">
        <v>758</v>
      </c>
      <c r="Q46" s="128">
        <v>31764</v>
      </c>
      <c r="R46" s="112">
        <f t="shared" si="16"/>
        <v>83.586488324642943</v>
      </c>
      <c r="S46" s="136">
        <f t="shared" si="18"/>
        <v>1265891708.448</v>
      </c>
      <c r="T46" s="152" t="s">
        <v>268</v>
      </c>
      <c r="U46" s="152" t="s">
        <v>268</v>
      </c>
      <c r="V46" s="142"/>
      <c r="W46" s="112">
        <f t="shared" si="17"/>
        <v>0.83244243421052633</v>
      </c>
      <c r="X46" s="142"/>
      <c r="Y46" s="136">
        <f t="shared" si="19"/>
        <v>1038617239.104</v>
      </c>
      <c r="Z46" s="152" t="s">
        <v>268</v>
      </c>
      <c r="AA46" s="152" t="s">
        <v>268</v>
      </c>
      <c r="AB46" s="112">
        <f t="shared" si="20"/>
        <v>1.3</v>
      </c>
      <c r="AC46" s="112">
        <f t="shared" si="21"/>
        <v>1.0111717974180734</v>
      </c>
      <c r="AD46" s="112">
        <v>1</v>
      </c>
      <c r="AE46" s="136">
        <f t="shared" si="22"/>
        <v>957975431.18400002</v>
      </c>
      <c r="AF46" s="152" t="s">
        <v>268</v>
      </c>
      <c r="AG46" s="152" t="s">
        <v>268</v>
      </c>
      <c r="AH46" s="142"/>
      <c r="AI46" s="136">
        <f t="shared" si="23"/>
        <v>1015322242.0901611</v>
      </c>
      <c r="AJ46" s="136">
        <f t="shared" si="24"/>
        <v>1024323476.7502222</v>
      </c>
      <c r="AK46" s="136">
        <f t="shared" si="25"/>
        <v>1027749960.6044444</v>
      </c>
    </row>
    <row r="47" spans="1:37" s="130" customFormat="1">
      <c r="A47" s="138" t="s">
        <v>51</v>
      </c>
      <c r="B47" s="128">
        <v>4553</v>
      </c>
      <c r="C47" s="128">
        <v>4250</v>
      </c>
      <c r="D47" s="128">
        <v>2965</v>
      </c>
      <c r="E47" s="128">
        <v>422.25</v>
      </c>
      <c r="F47" s="128">
        <v>396.75</v>
      </c>
      <c r="G47" s="128">
        <v>258</v>
      </c>
      <c r="H47" s="128">
        <v>2741.75</v>
      </c>
      <c r="I47" s="128">
        <v>2568.75</v>
      </c>
      <c r="J47" s="128">
        <v>1714</v>
      </c>
      <c r="K47" s="128">
        <v>14</v>
      </c>
      <c r="L47" s="128">
        <v>13</v>
      </c>
      <c r="M47" s="128">
        <v>0</v>
      </c>
      <c r="N47" s="128">
        <v>1375</v>
      </c>
      <c r="O47" s="128">
        <v>1271.5</v>
      </c>
      <c r="P47" s="128">
        <v>993</v>
      </c>
      <c r="Q47" s="128">
        <v>43001</v>
      </c>
      <c r="R47" s="112">
        <f t="shared" si="16"/>
        <v>42.689273124055731</v>
      </c>
      <c r="S47" s="136">
        <f t="shared" si="18"/>
        <v>3316937004.276</v>
      </c>
      <c r="T47" s="152" t="s">
        <v>268</v>
      </c>
      <c r="U47" s="152" t="s">
        <v>268</v>
      </c>
      <c r="V47" s="142"/>
      <c r="W47" s="112">
        <f t="shared" si="17"/>
        <v>0.93345047221612121</v>
      </c>
      <c r="X47" s="142"/>
      <c r="Y47" s="136">
        <f t="shared" si="19"/>
        <v>3097930159.2119999</v>
      </c>
      <c r="Z47" s="152" t="s">
        <v>268</v>
      </c>
      <c r="AA47" s="152" t="s">
        <v>268</v>
      </c>
      <c r="AB47" s="112">
        <f t="shared" si="20"/>
        <v>1.5377906976744187</v>
      </c>
      <c r="AC47" s="112">
        <f t="shared" si="21"/>
        <v>1.4986872812135357</v>
      </c>
      <c r="AD47" s="112">
        <v>0</v>
      </c>
      <c r="AE47" s="136">
        <f t="shared" si="22"/>
        <v>2903590751.796</v>
      </c>
      <c r="AF47" s="152" t="s">
        <v>268</v>
      </c>
      <c r="AG47" s="152" t="s">
        <v>268</v>
      </c>
      <c r="AH47" s="142"/>
      <c r="AI47" s="136">
        <f t="shared" si="23"/>
        <v>3121481171.0678291</v>
      </c>
      <c r="AJ47" s="136">
        <f t="shared" si="24"/>
        <v>3161445914.5788374</v>
      </c>
      <c r="AK47" s="136">
        <f t="shared" si="25"/>
        <v>3174600784.1741371</v>
      </c>
    </row>
    <row r="48" spans="1:37" s="130" customFormat="1">
      <c r="A48" s="138" t="s">
        <v>79</v>
      </c>
      <c r="B48" s="128">
        <v>2636.75</v>
      </c>
      <c r="C48" s="128">
        <v>2361.5</v>
      </c>
      <c r="D48" s="128">
        <v>1968</v>
      </c>
      <c r="E48" s="128">
        <v>180.25</v>
      </c>
      <c r="F48" s="128">
        <v>142.25</v>
      </c>
      <c r="G48" s="128">
        <v>107</v>
      </c>
      <c r="H48" s="128">
        <v>1499.5</v>
      </c>
      <c r="I48" s="128">
        <v>1374.5</v>
      </c>
      <c r="J48" s="128">
        <v>1076</v>
      </c>
      <c r="K48" s="128">
        <v>55</v>
      </c>
      <c r="L48" s="128">
        <v>51</v>
      </c>
      <c r="M48" s="128">
        <v>46</v>
      </c>
      <c r="N48" s="128">
        <v>902</v>
      </c>
      <c r="O48" s="128">
        <v>793.75</v>
      </c>
      <c r="P48" s="128">
        <v>739</v>
      </c>
      <c r="Q48" s="128">
        <v>51371</v>
      </c>
      <c r="R48" s="112">
        <f t="shared" si="16"/>
        <v>50.629883591133797</v>
      </c>
      <c r="S48" s="136">
        <f t="shared" si="18"/>
        <v>2243616506.928</v>
      </c>
      <c r="T48" s="152" t="s">
        <v>268</v>
      </c>
      <c r="U48" s="152" t="s">
        <v>268</v>
      </c>
      <c r="V48" s="142"/>
      <c r="W48" s="112">
        <f t="shared" si="17"/>
        <v>0.89561012610220914</v>
      </c>
      <c r="X48" s="142"/>
      <c r="Y48" s="136">
        <f t="shared" si="19"/>
        <v>1994126669.9400001</v>
      </c>
      <c r="Z48" s="152" t="s">
        <v>268</v>
      </c>
      <c r="AA48" s="152" t="s">
        <v>268</v>
      </c>
      <c r="AB48" s="112">
        <f t="shared" si="20"/>
        <v>1.3294392523364487</v>
      </c>
      <c r="AC48" s="112">
        <f t="shared" si="21"/>
        <v>1.2774163568773234</v>
      </c>
      <c r="AD48" s="112">
        <f>L48/M48</f>
        <v>1.1086956521739131</v>
      </c>
      <c r="AE48" s="136">
        <f t="shared" si="22"/>
        <v>1950520704.816</v>
      </c>
      <c r="AF48" s="152" t="s">
        <v>268</v>
      </c>
      <c r="AG48" s="152" t="s">
        <v>268</v>
      </c>
      <c r="AH48" s="142"/>
      <c r="AI48" s="136">
        <f t="shared" si="23"/>
        <v>2079757381.980082</v>
      </c>
      <c r="AJ48" s="136">
        <f t="shared" si="24"/>
        <v>2101099860.6495159</v>
      </c>
      <c r="AK48" s="136">
        <f t="shared" si="25"/>
        <v>2108846700.824724</v>
      </c>
    </row>
    <row r="49" spans="1:37" s="130" customFormat="1">
      <c r="A49" s="138" t="s">
        <v>28</v>
      </c>
      <c r="B49" s="128">
        <v>1322.5</v>
      </c>
      <c r="C49" s="128">
        <v>1013.75</v>
      </c>
      <c r="D49" s="128">
        <v>786</v>
      </c>
      <c r="E49" s="128">
        <v>70.5</v>
      </c>
      <c r="F49" s="128">
        <v>36</v>
      </c>
      <c r="G49" s="128">
        <v>22</v>
      </c>
      <c r="H49" s="128">
        <v>672</v>
      </c>
      <c r="I49" s="128">
        <v>520.75</v>
      </c>
      <c r="J49" s="128">
        <v>368</v>
      </c>
      <c r="K49" s="128">
        <v>7</v>
      </c>
      <c r="L49" s="128">
        <v>4</v>
      </c>
      <c r="M49" s="145">
        <v>0</v>
      </c>
      <c r="N49" s="128">
        <v>573</v>
      </c>
      <c r="O49" s="128">
        <v>453</v>
      </c>
      <c r="P49" s="128">
        <v>396</v>
      </c>
      <c r="Q49" s="128">
        <v>31992</v>
      </c>
      <c r="R49" s="112">
        <f t="shared" si="16"/>
        <v>80.784663397235846</v>
      </c>
      <c r="S49" s="136">
        <f t="shared" si="18"/>
        <v>690933527.42400002</v>
      </c>
      <c r="T49" s="152" t="s">
        <v>268</v>
      </c>
      <c r="U49" s="152" t="s">
        <v>268</v>
      </c>
      <c r="V49" s="142"/>
      <c r="W49" s="112">
        <f t="shared" si="17"/>
        <v>0.76654064272211719</v>
      </c>
      <c r="X49" s="142"/>
      <c r="Y49" s="136">
        <f t="shared" si="19"/>
        <v>520680165.40799999</v>
      </c>
      <c r="Z49" s="152" t="s">
        <v>268</v>
      </c>
      <c r="AA49" s="152" t="s">
        <v>268</v>
      </c>
      <c r="AB49" s="112">
        <f t="shared" si="20"/>
        <v>1.6363636363636365</v>
      </c>
      <c r="AC49" s="112">
        <f t="shared" si="21"/>
        <v>1.4150815217391304</v>
      </c>
      <c r="AD49" s="112">
        <v>0</v>
      </c>
      <c r="AE49" s="136">
        <f t="shared" si="22"/>
        <v>490423923.36000001</v>
      </c>
      <c r="AF49" s="152" t="s">
        <v>268</v>
      </c>
      <c r="AG49" s="152" t="s">
        <v>268</v>
      </c>
      <c r="AH49" s="142"/>
      <c r="AI49" s="136">
        <f t="shared" si="23"/>
        <v>519318079.07002848</v>
      </c>
      <c r="AJ49" s="136">
        <f t="shared" si="24"/>
        <v>523684804.82953852</v>
      </c>
      <c r="AK49" s="136">
        <f t="shared" si="25"/>
        <v>525407263.9532308</v>
      </c>
    </row>
    <row r="50" spans="1:37" s="130" customFormat="1">
      <c r="A50" s="138" t="s">
        <v>30</v>
      </c>
      <c r="B50" s="128">
        <v>975.25</v>
      </c>
      <c r="C50" s="128">
        <v>842.75</v>
      </c>
      <c r="D50" s="128">
        <v>693</v>
      </c>
      <c r="E50" s="128">
        <v>55</v>
      </c>
      <c r="F50" s="128">
        <v>37.75</v>
      </c>
      <c r="G50" s="128">
        <v>25</v>
      </c>
      <c r="H50" s="128">
        <v>469.25</v>
      </c>
      <c r="I50" s="128">
        <v>439.25</v>
      </c>
      <c r="J50" s="128">
        <v>307</v>
      </c>
      <c r="K50" s="128">
        <v>0</v>
      </c>
      <c r="L50" s="128">
        <v>0</v>
      </c>
      <c r="M50" s="128">
        <v>0</v>
      </c>
      <c r="N50" s="128">
        <v>451</v>
      </c>
      <c r="O50" s="128">
        <v>365.75</v>
      </c>
      <c r="P50" s="128">
        <v>361</v>
      </c>
      <c r="Q50" s="128">
        <v>33530</v>
      </c>
      <c r="R50" s="112">
        <f t="shared" si="16"/>
        <v>76.677148846960165</v>
      </c>
      <c r="S50" s="136">
        <f t="shared" si="18"/>
        <v>535574555.88</v>
      </c>
      <c r="T50" s="152" t="s">
        <v>268</v>
      </c>
      <c r="U50" s="152" t="s">
        <v>268</v>
      </c>
      <c r="V50" s="142"/>
      <c r="W50" s="112">
        <f t="shared" si="17"/>
        <v>0.8641374006664958</v>
      </c>
      <c r="X50" s="142"/>
      <c r="Y50" s="136">
        <f t="shared" si="19"/>
        <v>457727150.16000003</v>
      </c>
      <c r="Z50" s="152" t="s">
        <v>268</v>
      </c>
      <c r="AA50" s="152" t="s">
        <v>268</v>
      </c>
      <c r="AB50" s="112">
        <f t="shared" si="20"/>
        <v>1.51</v>
      </c>
      <c r="AC50" s="112">
        <f t="shared" si="21"/>
        <v>1.4307817589576548</v>
      </c>
      <c r="AD50" s="112">
        <v>1</v>
      </c>
      <c r="AE50" s="136">
        <f t="shared" si="22"/>
        <v>455257866.84000003</v>
      </c>
      <c r="AF50" s="152" t="s">
        <v>268</v>
      </c>
      <c r="AG50" s="152" t="s">
        <v>268</v>
      </c>
      <c r="AH50" s="142"/>
      <c r="AI50" s="136">
        <f t="shared" si="23"/>
        <v>481492939.98736179</v>
      </c>
      <c r="AJ50" s="136">
        <f t="shared" si="24"/>
        <v>485642628.27270651</v>
      </c>
      <c r="AK50" s="136">
        <f t="shared" si="25"/>
        <v>487210928.77772081</v>
      </c>
    </row>
    <row r="51" spans="1:37" s="130" customFormat="1">
      <c r="A51" s="138" t="s">
        <v>65</v>
      </c>
      <c r="B51" s="128">
        <v>342.75</v>
      </c>
      <c r="C51" s="128">
        <v>313</v>
      </c>
      <c r="D51" s="128">
        <v>287</v>
      </c>
      <c r="E51" s="128">
        <v>32.25</v>
      </c>
      <c r="F51" s="128">
        <v>24.25</v>
      </c>
      <c r="G51" s="128">
        <v>15</v>
      </c>
      <c r="H51" s="128">
        <v>187</v>
      </c>
      <c r="I51" s="128">
        <v>166.25</v>
      </c>
      <c r="J51" s="128">
        <v>160</v>
      </c>
      <c r="K51" s="128">
        <v>5</v>
      </c>
      <c r="L51" s="128">
        <v>5</v>
      </c>
      <c r="M51" s="128">
        <v>3</v>
      </c>
      <c r="N51" s="128">
        <v>118.5</v>
      </c>
      <c r="O51" s="128">
        <v>117.5</v>
      </c>
      <c r="P51" s="128">
        <v>109</v>
      </c>
      <c r="Q51" s="128">
        <v>37028</v>
      </c>
      <c r="R51" s="112">
        <f t="shared" si="16"/>
        <v>60.102301790281331</v>
      </c>
      <c r="S51" s="136">
        <f t="shared" si="18"/>
        <v>215280792</v>
      </c>
      <c r="T51" s="152" t="s">
        <v>268</v>
      </c>
      <c r="U51" s="152" t="s">
        <v>268</v>
      </c>
      <c r="V51" s="142"/>
      <c r="W51" s="112">
        <f t="shared" si="17"/>
        <v>0.913202042304887</v>
      </c>
      <c r="X51" s="142"/>
      <c r="Y51" s="136">
        <f t="shared" si="19"/>
        <v>193609192.27200001</v>
      </c>
      <c r="Z51" s="152" t="s">
        <v>268</v>
      </c>
      <c r="AA51" s="152" t="s">
        <v>268</v>
      </c>
      <c r="AB51" s="112">
        <f t="shared" si="20"/>
        <v>1.6166666666666667</v>
      </c>
      <c r="AC51" s="112">
        <f t="shared" si="21"/>
        <v>1.0390625</v>
      </c>
      <c r="AD51" s="112">
        <f>L51/M51</f>
        <v>1.6666666666666667</v>
      </c>
      <c r="AE51" s="136">
        <f t="shared" si="22"/>
        <v>188729494.31999999</v>
      </c>
      <c r="AF51" s="152" t="s">
        <v>268</v>
      </c>
      <c r="AG51" s="152" t="s">
        <v>268</v>
      </c>
      <c r="AH51" s="142"/>
      <c r="AI51" s="136">
        <f t="shared" si="23"/>
        <v>200724983.88484043</v>
      </c>
      <c r="AJ51" s="136">
        <f t="shared" si="24"/>
        <v>202890459.00959542</v>
      </c>
      <c r="AK51" s="136">
        <f t="shared" si="25"/>
        <v>203613854.26349857</v>
      </c>
    </row>
    <row r="52" spans="1:37" s="130" customFormat="1" ht="25.5">
      <c r="A52" s="138" t="s">
        <v>45</v>
      </c>
      <c r="B52" s="128">
        <v>4508.25</v>
      </c>
      <c r="C52" s="128">
        <v>4477.25</v>
      </c>
      <c r="D52" s="128">
        <v>3546</v>
      </c>
      <c r="E52" s="128">
        <v>211.75</v>
      </c>
      <c r="F52" s="128">
        <v>210.5</v>
      </c>
      <c r="G52" s="128">
        <v>154</v>
      </c>
      <c r="H52" s="128">
        <v>2780.25</v>
      </c>
      <c r="I52" s="128">
        <v>2755</v>
      </c>
      <c r="J52" s="128">
        <v>2091</v>
      </c>
      <c r="K52" s="128">
        <v>61.5</v>
      </c>
      <c r="L52" s="128">
        <v>57</v>
      </c>
      <c r="M52" s="128">
        <v>52</v>
      </c>
      <c r="N52" s="128">
        <v>1454.75</v>
      </c>
      <c r="O52" s="128">
        <v>1454.75</v>
      </c>
      <c r="P52" s="128">
        <v>1249</v>
      </c>
      <c r="Q52" s="128">
        <v>39347</v>
      </c>
      <c r="R52" s="112">
        <f t="shared" si="16"/>
        <v>48.130686517783296</v>
      </c>
      <c r="S52" s="136">
        <f t="shared" si="18"/>
        <v>2879369391.3600001</v>
      </c>
      <c r="T52" s="152" t="s">
        <v>268</v>
      </c>
      <c r="U52" s="152" t="s">
        <v>268</v>
      </c>
      <c r="V52" s="142"/>
      <c r="W52" s="112">
        <f t="shared" si="17"/>
        <v>0.9931237176287917</v>
      </c>
      <c r="X52" s="142"/>
      <c r="Y52" s="136">
        <f t="shared" si="19"/>
        <v>2859695733.9720001</v>
      </c>
      <c r="Z52" s="152" t="s">
        <v>268</v>
      </c>
      <c r="AA52" s="152" t="s">
        <v>268</v>
      </c>
      <c r="AB52" s="112">
        <f t="shared" si="20"/>
        <v>1.3668831168831168</v>
      </c>
      <c r="AC52" s="112">
        <f t="shared" si="21"/>
        <v>1.3175514108082258</v>
      </c>
      <c r="AD52" s="112">
        <f>L52/M52</f>
        <v>1.0961538461538463</v>
      </c>
      <c r="AE52" s="136">
        <f t="shared" si="22"/>
        <v>2734180850.0160003</v>
      </c>
      <c r="AF52" s="152" t="s">
        <v>268</v>
      </c>
      <c r="AG52" s="152" t="s">
        <v>268</v>
      </c>
      <c r="AH52" s="142"/>
      <c r="AI52" s="136">
        <f t="shared" si="23"/>
        <v>2924389333.1650929</v>
      </c>
      <c r="AJ52" s="136">
        <f t="shared" si="24"/>
        <v>2953723960.2710195</v>
      </c>
      <c r="AK52" s="136">
        <f t="shared" si="25"/>
        <v>2965076681.8001938</v>
      </c>
    </row>
    <row r="53" spans="1:37" s="130" customFormat="1">
      <c r="A53" s="138" t="s">
        <v>75</v>
      </c>
      <c r="B53" s="128">
        <v>1726</v>
      </c>
      <c r="C53" s="128">
        <v>1323.25</v>
      </c>
      <c r="D53" s="128">
        <v>1162</v>
      </c>
      <c r="E53" s="128">
        <v>109</v>
      </c>
      <c r="F53" s="128">
        <v>42.5</v>
      </c>
      <c r="G53" s="128">
        <v>33</v>
      </c>
      <c r="H53" s="128">
        <v>931</v>
      </c>
      <c r="I53" s="128">
        <v>725.25</v>
      </c>
      <c r="J53" s="128">
        <v>610</v>
      </c>
      <c r="K53" s="128">
        <v>105.75</v>
      </c>
      <c r="L53" s="128">
        <v>67</v>
      </c>
      <c r="M53" s="128">
        <v>57</v>
      </c>
      <c r="N53" s="128">
        <v>580.25</v>
      </c>
      <c r="O53" s="128">
        <v>488.5</v>
      </c>
      <c r="P53" s="128">
        <v>462</v>
      </c>
      <c r="Q53" s="128">
        <v>42279</v>
      </c>
      <c r="R53" s="112">
        <f t="shared" si="16"/>
        <v>58.520515124288707</v>
      </c>
      <c r="S53" s="136">
        <f t="shared" si="18"/>
        <v>1202830785.3600001</v>
      </c>
      <c r="T53" s="152" t="s">
        <v>268</v>
      </c>
      <c r="U53" s="152" t="s">
        <v>268</v>
      </c>
      <c r="V53" s="142"/>
      <c r="W53" s="112">
        <f t="shared" si="17"/>
        <v>0.76665701042873702</v>
      </c>
      <c r="X53" s="142"/>
      <c r="Y53" s="136">
        <f t="shared" si="19"/>
        <v>895240406.05200005</v>
      </c>
      <c r="Z53" s="152" t="s">
        <v>268</v>
      </c>
      <c r="AA53" s="152" t="s">
        <v>268</v>
      </c>
      <c r="AB53" s="112">
        <f t="shared" si="20"/>
        <v>1.2878787878787878</v>
      </c>
      <c r="AC53" s="112">
        <f t="shared" si="21"/>
        <v>1.1889344262295083</v>
      </c>
      <c r="AD53" s="112">
        <f>L53/M53</f>
        <v>1.1754385964912282</v>
      </c>
      <c r="AE53" s="136">
        <f t="shared" si="22"/>
        <v>877869825.22800004</v>
      </c>
      <c r="AF53" s="152" t="s">
        <v>268</v>
      </c>
      <c r="AG53" s="152" t="s">
        <v>268</v>
      </c>
      <c r="AH53" s="142"/>
      <c r="AI53" s="136">
        <f t="shared" si="23"/>
        <v>930148656.71249294</v>
      </c>
      <c r="AJ53" s="136">
        <f t="shared" si="24"/>
        <v>937808429.15049577</v>
      </c>
      <c r="AK53" s="136">
        <f t="shared" si="25"/>
        <v>940919230.76252997</v>
      </c>
    </row>
    <row r="54" spans="1:37" s="130" customFormat="1">
      <c r="A54" s="138" t="s">
        <v>38</v>
      </c>
      <c r="B54" s="128">
        <v>3507.75</v>
      </c>
      <c r="C54" s="128">
        <v>3161</v>
      </c>
      <c r="D54" s="128">
        <v>3112</v>
      </c>
      <c r="E54" s="128">
        <v>658</v>
      </c>
      <c r="F54" s="128">
        <v>499.75</v>
      </c>
      <c r="G54" s="128">
        <v>427</v>
      </c>
      <c r="H54" s="128">
        <v>1550</v>
      </c>
      <c r="I54" s="128">
        <v>1430</v>
      </c>
      <c r="J54" s="128">
        <v>1472</v>
      </c>
      <c r="K54" s="128">
        <v>45</v>
      </c>
      <c r="L54" s="128">
        <v>45</v>
      </c>
      <c r="M54" s="128">
        <v>47</v>
      </c>
      <c r="N54" s="128">
        <v>1254.75</v>
      </c>
      <c r="O54" s="128">
        <v>1186.25</v>
      </c>
      <c r="P54" s="128">
        <v>1166</v>
      </c>
      <c r="Q54" s="128">
        <v>26222</v>
      </c>
      <c r="R54" s="112">
        <f t="shared" si="16"/>
        <v>60.070895050006335</v>
      </c>
      <c r="S54" s="136">
        <f t="shared" si="18"/>
        <v>1693568532.9360001</v>
      </c>
      <c r="T54" s="152" t="s">
        <v>268</v>
      </c>
      <c r="U54" s="152" t="s">
        <v>268</v>
      </c>
      <c r="V54" s="142"/>
      <c r="W54" s="112">
        <f t="shared" si="17"/>
        <v>0.90114745919749129</v>
      </c>
      <c r="X54" s="142"/>
      <c r="Y54" s="136">
        <f t="shared" si="19"/>
        <v>1488262859.4960001</v>
      </c>
      <c r="Z54" s="152" t="s">
        <v>268</v>
      </c>
      <c r="AA54" s="152" t="s">
        <v>268</v>
      </c>
      <c r="AB54" s="112">
        <f t="shared" si="20"/>
        <v>1.1703747072599531</v>
      </c>
      <c r="AC54" s="112">
        <f t="shared" si="21"/>
        <v>0.97146739130434778</v>
      </c>
      <c r="AD54" s="112">
        <f>L54/M54</f>
        <v>0.95744680851063835</v>
      </c>
      <c r="AE54" s="136">
        <f t="shared" si="22"/>
        <v>1480030305.2639999</v>
      </c>
      <c r="AF54" s="152" t="s">
        <v>268</v>
      </c>
      <c r="AG54" s="152" t="s">
        <v>268</v>
      </c>
      <c r="AH54" s="142"/>
      <c r="AI54" s="136">
        <f t="shared" si="23"/>
        <v>1574416483.5762146</v>
      </c>
      <c r="AJ54" s="136">
        <f t="shared" si="24"/>
        <v>1596528191.5378006</v>
      </c>
      <c r="AK54" s="136">
        <f t="shared" si="25"/>
        <v>1602339776.3860629</v>
      </c>
    </row>
    <row r="55" spans="1:37" s="130" customFormat="1">
      <c r="A55" s="138" t="s">
        <v>39</v>
      </c>
      <c r="B55" s="128">
        <v>821</v>
      </c>
      <c r="C55" s="128">
        <v>737</v>
      </c>
      <c r="D55" s="128">
        <v>710</v>
      </c>
      <c r="E55" s="128">
        <v>134.5</v>
      </c>
      <c r="F55" s="128">
        <v>105.25</v>
      </c>
      <c r="G55" s="128">
        <v>67</v>
      </c>
      <c r="H55" s="128">
        <v>333</v>
      </c>
      <c r="I55" s="128">
        <v>300</v>
      </c>
      <c r="J55" s="128">
        <v>331</v>
      </c>
      <c r="K55" s="128">
        <v>2</v>
      </c>
      <c r="L55" s="128">
        <v>2</v>
      </c>
      <c r="M55" s="128">
        <v>1</v>
      </c>
      <c r="N55" s="128">
        <v>351.5</v>
      </c>
      <c r="O55" s="128">
        <v>329.75</v>
      </c>
      <c r="P55" s="128">
        <v>311</v>
      </c>
      <c r="Q55" s="128">
        <v>25199</v>
      </c>
      <c r="R55" s="112">
        <f t="shared" si="16"/>
        <v>80.969920196439531</v>
      </c>
      <c r="S55" s="136">
        <f t="shared" si="18"/>
        <v>373299800.32800001</v>
      </c>
      <c r="T55" s="152" t="s">
        <v>268</v>
      </c>
      <c r="U55" s="152" t="s">
        <v>268</v>
      </c>
      <c r="V55" s="142"/>
      <c r="W55" s="112">
        <f t="shared" si="17"/>
        <v>0.89768574908647991</v>
      </c>
      <c r="X55" s="142"/>
      <c r="Y55" s="136">
        <f t="shared" si="19"/>
        <v>329054690.55599999</v>
      </c>
      <c r="Z55" s="152" t="s">
        <v>268</v>
      </c>
      <c r="AA55" s="152" t="s">
        <v>268</v>
      </c>
      <c r="AB55" s="112">
        <f t="shared" si="20"/>
        <v>1.5708955223880596</v>
      </c>
      <c r="AC55" s="112">
        <f t="shared" si="21"/>
        <v>0.90634441087613293</v>
      </c>
      <c r="AD55" s="112">
        <f>L55/M55</f>
        <v>2</v>
      </c>
      <c r="AE55" s="136">
        <f t="shared" si="22"/>
        <v>321729341.25599998</v>
      </c>
      <c r="AF55" s="152" t="s">
        <v>268</v>
      </c>
      <c r="AG55" s="152" t="s">
        <v>268</v>
      </c>
      <c r="AH55" s="142"/>
      <c r="AI55" s="136">
        <f t="shared" si="23"/>
        <v>340786789.38373458</v>
      </c>
      <c r="AJ55" s="136">
        <f t="shared" si="24"/>
        <v>345256628.68361253</v>
      </c>
      <c r="AK55" s="136">
        <f t="shared" si="25"/>
        <v>346430166.21537888</v>
      </c>
    </row>
    <row r="56" spans="1:37" s="130" customFormat="1">
      <c r="A56" s="138" t="s">
        <v>31</v>
      </c>
      <c r="B56" s="128">
        <v>474.75</v>
      </c>
      <c r="C56" s="128">
        <v>412</v>
      </c>
      <c r="D56" s="128">
        <v>354</v>
      </c>
      <c r="E56" s="128">
        <v>61.75</v>
      </c>
      <c r="F56" s="128">
        <v>40.5</v>
      </c>
      <c r="G56" s="128">
        <v>24</v>
      </c>
      <c r="H56" s="128">
        <v>213</v>
      </c>
      <c r="I56" s="128">
        <v>184.75</v>
      </c>
      <c r="J56" s="128">
        <v>154</v>
      </c>
      <c r="K56" s="128">
        <v>0</v>
      </c>
      <c r="L56" s="128">
        <v>0</v>
      </c>
      <c r="M56" s="128">
        <v>0</v>
      </c>
      <c r="N56" s="128">
        <v>200</v>
      </c>
      <c r="O56" s="128">
        <v>186.75</v>
      </c>
      <c r="P56" s="128">
        <v>176</v>
      </c>
      <c r="Q56" s="128">
        <v>28394</v>
      </c>
      <c r="R56" s="112">
        <f t="shared" si="16"/>
        <v>82.907880133185358</v>
      </c>
      <c r="S56" s="136">
        <f t="shared" si="18"/>
        <v>236178339.02400002</v>
      </c>
      <c r="T56" s="152" t="s">
        <v>268</v>
      </c>
      <c r="U56" s="152" t="s">
        <v>268</v>
      </c>
      <c r="V56" s="142"/>
      <c r="W56" s="112">
        <f t="shared" si="17"/>
        <v>0.86782517114270674</v>
      </c>
      <c r="X56" s="142"/>
      <c r="Y56" s="136">
        <f t="shared" si="19"/>
        <v>199199810.64000002</v>
      </c>
      <c r="Z56" s="152" t="s">
        <v>268</v>
      </c>
      <c r="AA56" s="152" t="s">
        <v>268</v>
      </c>
      <c r="AB56" s="112">
        <f t="shared" si="20"/>
        <v>1.6875</v>
      </c>
      <c r="AC56" s="112">
        <f t="shared" si="21"/>
        <v>1.1996753246753247</v>
      </c>
      <c r="AD56" s="112">
        <v>1</v>
      </c>
      <c r="AE56" s="136">
        <f t="shared" si="22"/>
        <v>194467439.44800001</v>
      </c>
      <c r="AF56" s="152" t="s">
        <v>268</v>
      </c>
      <c r="AG56" s="152" t="s">
        <v>268</v>
      </c>
      <c r="AH56" s="142"/>
      <c r="AI56" s="136">
        <f t="shared" si="23"/>
        <v>205763850.69199368</v>
      </c>
      <c r="AJ56" s="136">
        <f t="shared" si="24"/>
        <v>208058779.4108718</v>
      </c>
      <c r="AK56" s="136">
        <f t="shared" si="25"/>
        <v>208746042.34789747</v>
      </c>
    </row>
    <row r="57" spans="1:37" s="130" customFormat="1">
      <c r="A57" s="138" t="s">
        <v>19</v>
      </c>
      <c r="B57" s="128">
        <v>1297.25</v>
      </c>
      <c r="C57" s="128">
        <v>1042.25</v>
      </c>
      <c r="D57" s="128">
        <v>848</v>
      </c>
      <c r="E57" s="128">
        <v>84.75</v>
      </c>
      <c r="F57" s="128">
        <v>44.5</v>
      </c>
      <c r="G57" s="128">
        <v>32</v>
      </c>
      <c r="H57" s="128">
        <v>648.5</v>
      </c>
      <c r="I57" s="128">
        <v>511</v>
      </c>
      <c r="J57" s="128">
        <v>368</v>
      </c>
      <c r="K57" s="128">
        <v>51.25</v>
      </c>
      <c r="L57" s="128">
        <v>37.25</v>
      </c>
      <c r="M57" s="128">
        <v>19</v>
      </c>
      <c r="N57" s="128">
        <v>512.75</v>
      </c>
      <c r="O57" s="128">
        <v>449.5</v>
      </c>
      <c r="P57" s="128">
        <v>429</v>
      </c>
      <c r="Q57" s="128">
        <v>46712</v>
      </c>
      <c r="R57" s="112">
        <f t="shared" si="16"/>
        <v>75.832981864192334</v>
      </c>
      <c r="S57" s="136">
        <f t="shared" si="18"/>
        <v>1000875975.936</v>
      </c>
      <c r="T57" s="152" t="s">
        <v>268</v>
      </c>
      <c r="U57" s="152" t="s">
        <v>268</v>
      </c>
      <c r="V57" s="142"/>
      <c r="W57" s="112">
        <f t="shared" si="17"/>
        <v>0.80343033339757175</v>
      </c>
      <c r="X57" s="142"/>
      <c r="Y57" s="136">
        <f t="shared" si="19"/>
        <v>787049180.06400001</v>
      </c>
      <c r="Z57" s="152" t="s">
        <v>268</v>
      </c>
      <c r="AA57" s="152" t="s">
        <v>268</v>
      </c>
      <c r="AB57" s="112">
        <f t="shared" si="20"/>
        <v>1.390625</v>
      </c>
      <c r="AC57" s="112">
        <f t="shared" si="21"/>
        <v>1.388586956521739</v>
      </c>
      <c r="AD57" s="112">
        <f>L57/M57</f>
        <v>1.9605263157894737</v>
      </c>
      <c r="AE57" s="136">
        <f t="shared" si="22"/>
        <v>772202611.68000007</v>
      </c>
      <c r="AF57" s="152" t="s">
        <v>268</v>
      </c>
      <c r="AG57" s="152" t="s">
        <v>268</v>
      </c>
      <c r="AH57" s="142"/>
      <c r="AI57" s="136">
        <f t="shared" si="23"/>
        <v>814798059.19398403</v>
      </c>
      <c r="AJ57" s="136">
        <f t="shared" si="24"/>
        <v>821555338.19031322</v>
      </c>
      <c r="AK57" s="136">
        <f t="shared" si="25"/>
        <v>824102108.90247285</v>
      </c>
    </row>
    <row r="58" spans="1:37" s="130" customFormat="1">
      <c r="A58" s="138" t="s">
        <v>20</v>
      </c>
      <c r="B58" s="128">
        <v>1756.75</v>
      </c>
      <c r="C58" s="128">
        <v>1696.5</v>
      </c>
      <c r="D58" s="128">
        <v>1423</v>
      </c>
      <c r="E58" s="128">
        <v>176.75</v>
      </c>
      <c r="F58" s="128">
        <v>151</v>
      </c>
      <c r="G58" s="128">
        <v>81</v>
      </c>
      <c r="H58" s="128">
        <v>1044.5</v>
      </c>
      <c r="I58" s="128">
        <v>1021</v>
      </c>
      <c r="J58" s="128">
        <v>837</v>
      </c>
      <c r="K58" s="128">
        <v>7.5</v>
      </c>
      <c r="L58" s="128">
        <v>7.5</v>
      </c>
      <c r="M58" s="128">
        <v>7</v>
      </c>
      <c r="N58" s="128">
        <v>528</v>
      </c>
      <c r="O58" s="128">
        <v>517</v>
      </c>
      <c r="P58" s="128">
        <v>498</v>
      </c>
      <c r="Q58" s="128">
        <v>58839</v>
      </c>
      <c r="R58" s="112">
        <f t="shared" si="16"/>
        <v>43.832132259431958</v>
      </c>
      <c r="S58" s="136">
        <f t="shared" si="18"/>
        <v>1763815761.576</v>
      </c>
      <c r="T58" s="152" t="s">
        <v>268</v>
      </c>
      <c r="U58" s="152" t="s">
        <v>268</v>
      </c>
      <c r="V58" s="142"/>
      <c r="W58" s="112">
        <f t="shared" si="17"/>
        <v>0.96570371424505475</v>
      </c>
      <c r="X58" s="142"/>
      <c r="Y58" s="136">
        <f t="shared" si="19"/>
        <v>1685363133.96</v>
      </c>
      <c r="Z58" s="152" t="s">
        <v>268</v>
      </c>
      <c r="AA58" s="152" t="s">
        <v>268</v>
      </c>
      <c r="AB58" s="112">
        <f t="shared" si="20"/>
        <v>1.8641975308641976</v>
      </c>
      <c r="AC58" s="112">
        <f t="shared" si="21"/>
        <v>1.2198327359617682</v>
      </c>
      <c r="AD58" s="112">
        <f>L58/M58</f>
        <v>1.0714285714285714</v>
      </c>
      <c r="AE58" s="136">
        <f t="shared" si="22"/>
        <v>1668030576.6960001</v>
      </c>
      <c r="AF58" s="152" t="s">
        <v>268</v>
      </c>
      <c r="AG58" s="152" t="s">
        <v>268</v>
      </c>
      <c r="AH58" s="142"/>
      <c r="AI58" s="136">
        <f t="shared" si="23"/>
        <v>1785433325.437232</v>
      </c>
      <c r="AJ58" s="136">
        <f t="shared" si="24"/>
        <v>1806708361.3009915</v>
      </c>
      <c r="AK58" s="136">
        <f t="shared" si="25"/>
        <v>1813790314.5330601</v>
      </c>
    </row>
    <row r="59" spans="1:37" s="130" customFormat="1">
      <c r="A59" s="138" t="s">
        <v>32</v>
      </c>
      <c r="B59" s="128">
        <v>4087</v>
      </c>
      <c r="C59" s="128">
        <v>3472.75</v>
      </c>
      <c r="D59" s="128">
        <v>2787</v>
      </c>
      <c r="E59" s="128">
        <v>495</v>
      </c>
      <c r="F59" s="128">
        <v>419.75</v>
      </c>
      <c r="G59" s="128">
        <v>292</v>
      </c>
      <c r="H59" s="128">
        <v>2042</v>
      </c>
      <c r="I59" s="128">
        <v>1737.5</v>
      </c>
      <c r="J59" s="128">
        <v>1313</v>
      </c>
      <c r="K59" s="128">
        <v>34</v>
      </c>
      <c r="L59" s="128">
        <v>29.25</v>
      </c>
      <c r="M59" s="128">
        <v>26</v>
      </c>
      <c r="N59" s="128">
        <v>1516</v>
      </c>
      <c r="O59" s="128">
        <v>1286.25</v>
      </c>
      <c r="P59" s="128">
        <v>1156</v>
      </c>
      <c r="Q59" s="128">
        <v>32108</v>
      </c>
      <c r="R59" s="112">
        <f t="shared" si="16"/>
        <v>58.826892293619935</v>
      </c>
      <c r="S59" s="136">
        <f t="shared" si="18"/>
        <v>2280930743.4240003</v>
      </c>
      <c r="T59" s="152" t="s">
        <v>268</v>
      </c>
      <c r="U59" s="152" t="s">
        <v>268</v>
      </c>
      <c r="V59" s="142"/>
      <c r="W59" s="112">
        <f t="shared" si="17"/>
        <v>0.84970638610227556</v>
      </c>
      <c r="X59" s="142"/>
      <c r="Y59" s="136">
        <f t="shared" si="19"/>
        <v>1937695966.5599999</v>
      </c>
      <c r="Z59" s="152" t="s">
        <v>268</v>
      </c>
      <c r="AA59" s="152" t="s">
        <v>268</v>
      </c>
      <c r="AB59" s="112">
        <f t="shared" si="20"/>
        <v>1.4375</v>
      </c>
      <c r="AC59" s="112">
        <f t="shared" si="21"/>
        <v>1.3233054074638233</v>
      </c>
      <c r="AD59" s="112">
        <f>L59/M59</f>
        <v>1.125</v>
      </c>
      <c r="AE59" s="136">
        <f t="shared" si="22"/>
        <v>1872857199.7920001</v>
      </c>
      <c r="AF59" s="152" t="s">
        <v>268</v>
      </c>
      <c r="AG59" s="152" t="s">
        <v>268</v>
      </c>
      <c r="AH59" s="142"/>
      <c r="AI59" s="136">
        <f t="shared" si="23"/>
        <v>1996475833.0059779</v>
      </c>
      <c r="AJ59" s="136">
        <f t="shared" si="24"/>
        <v>2022339871.6334131</v>
      </c>
      <c r="AK59" s="136">
        <f t="shared" si="25"/>
        <v>2029878395.5234418</v>
      </c>
    </row>
    <row r="60" spans="1:37" s="130" customFormat="1">
      <c r="A60" s="138" t="s">
        <v>46</v>
      </c>
      <c r="B60" s="128">
        <v>1140.25</v>
      </c>
      <c r="C60" s="128">
        <v>1066.75</v>
      </c>
      <c r="D60" s="128">
        <v>861</v>
      </c>
      <c r="E60" s="128">
        <v>74.25</v>
      </c>
      <c r="F60" s="128">
        <v>60.75</v>
      </c>
      <c r="G60" s="128">
        <v>28</v>
      </c>
      <c r="H60" s="128">
        <v>696</v>
      </c>
      <c r="I60" s="128">
        <v>678</v>
      </c>
      <c r="J60" s="128">
        <v>536</v>
      </c>
      <c r="K60" s="128">
        <v>0</v>
      </c>
      <c r="L60" s="128">
        <v>0</v>
      </c>
      <c r="M60" s="128">
        <v>0</v>
      </c>
      <c r="N60" s="128">
        <v>370</v>
      </c>
      <c r="O60" s="128">
        <v>328</v>
      </c>
      <c r="P60" s="128">
        <v>297</v>
      </c>
      <c r="Q60" s="128">
        <v>33055</v>
      </c>
      <c r="R60" s="112">
        <f t="shared" si="16"/>
        <v>44.39932318104907</v>
      </c>
      <c r="S60" s="136">
        <f t="shared" si="18"/>
        <v>622412692.44000006</v>
      </c>
      <c r="T60" s="152" t="s">
        <v>268</v>
      </c>
      <c r="U60" s="152" t="s">
        <v>268</v>
      </c>
      <c r="V60" s="142"/>
      <c r="W60" s="112">
        <f t="shared" si="17"/>
        <v>0.93554045165533872</v>
      </c>
      <c r="X60" s="142"/>
      <c r="Y60" s="136">
        <f t="shared" si="19"/>
        <v>577826521.80000007</v>
      </c>
      <c r="Z60" s="152" t="s">
        <v>268</v>
      </c>
      <c r="AA60" s="152" t="s">
        <v>268</v>
      </c>
      <c r="AB60" s="112">
        <f t="shared" si="20"/>
        <v>2.1696428571428572</v>
      </c>
      <c r="AC60" s="112">
        <f t="shared" si="21"/>
        <v>1.2649253731343284</v>
      </c>
      <c r="AD60" s="112">
        <v>1</v>
      </c>
      <c r="AE60" s="136">
        <f t="shared" si="22"/>
        <v>561939495.48000002</v>
      </c>
      <c r="AF60" s="152" t="s">
        <v>268</v>
      </c>
      <c r="AG60" s="152" t="s">
        <v>268</v>
      </c>
      <c r="AH60" s="142"/>
      <c r="AI60" s="136">
        <f t="shared" si="23"/>
        <v>602089735.25080574</v>
      </c>
      <c r="AJ60" s="136">
        <f t="shared" si="24"/>
        <v>608500046.35538459</v>
      </c>
      <c r="AK60" s="136">
        <f t="shared" si="25"/>
        <v>610901583.64230776</v>
      </c>
    </row>
    <row r="61" spans="1:37" s="130" customFormat="1">
      <c r="A61" s="138" t="s">
        <v>47</v>
      </c>
      <c r="B61" s="128">
        <v>1352.5</v>
      </c>
      <c r="C61" s="128">
        <v>1152.25</v>
      </c>
      <c r="D61" s="128">
        <v>886</v>
      </c>
      <c r="E61" s="128">
        <v>271.75</v>
      </c>
      <c r="F61" s="128">
        <v>225.75</v>
      </c>
      <c r="G61" s="128">
        <v>142</v>
      </c>
      <c r="H61" s="128">
        <v>573.75</v>
      </c>
      <c r="I61" s="128">
        <v>487.25</v>
      </c>
      <c r="J61" s="128">
        <v>388</v>
      </c>
      <c r="K61" s="128">
        <v>8.75</v>
      </c>
      <c r="L61" s="128">
        <v>6</v>
      </c>
      <c r="M61" s="128">
        <v>4</v>
      </c>
      <c r="N61" s="128">
        <v>498.25</v>
      </c>
      <c r="O61" s="128">
        <v>433.25</v>
      </c>
      <c r="P61" s="128">
        <v>352</v>
      </c>
      <c r="Q61" s="128">
        <v>31310</v>
      </c>
      <c r="R61" s="112">
        <f t="shared" si="16"/>
        <v>60.257301808066757</v>
      </c>
      <c r="S61" s="136">
        <f t="shared" si="18"/>
        <v>788460067.32000005</v>
      </c>
      <c r="T61" s="152" t="s">
        <v>268</v>
      </c>
      <c r="U61" s="152" t="s">
        <v>268</v>
      </c>
      <c r="V61" s="142"/>
      <c r="W61" s="112">
        <f t="shared" si="17"/>
        <v>0.85194085027726429</v>
      </c>
      <c r="X61" s="142"/>
      <c r="Y61" s="136">
        <f t="shared" si="19"/>
        <v>668922870.72000003</v>
      </c>
      <c r="Z61" s="152" t="s">
        <v>268</v>
      </c>
      <c r="AA61" s="152" t="s">
        <v>268</v>
      </c>
      <c r="AB61" s="112">
        <f t="shared" si="20"/>
        <v>1.5897887323943662</v>
      </c>
      <c r="AC61" s="112">
        <f t="shared" si="21"/>
        <v>1.2557989690721649</v>
      </c>
      <c r="AD61" s="112">
        <f t="shared" ref="AD61:AD71" si="27">L61/M61</f>
        <v>1.5</v>
      </c>
      <c r="AE61" s="136">
        <f t="shared" si="22"/>
        <v>629481663.72000003</v>
      </c>
      <c r="AF61" s="152" t="s">
        <v>268</v>
      </c>
      <c r="AG61" s="152" t="s">
        <v>268</v>
      </c>
      <c r="AH61" s="142"/>
      <c r="AI61" s="136">
        <f t="shared" si="23"/>
        <v>672731778.02262247</v>
      </c>
      <c r="AJ61" s="136">
        <f t="shared" si="24"/>
        <v>683757190.12683761</v>
      </c>
      <c r="AK61" s="136">
        <f t="shared" si="25"/>
        <v>686441259.41213667</v>
      </c>
    </row>
    <row r="62" spans="1:37" s="130" customFormat="1" ht="25.5">
      <c r="A62" s="138" t="s">
        <v>76</v>
      </c>
      <c r="B62" s="128">
        <v>1381</v>
      </c>
      <c r="C62" s="128">
        <v>1359</v>
      </c>
      <c r="D62" s="128">
        <v>1222</v>
      </c>
      <c r="E62" s="128">
        <v>126.75</v>
      </c>
      <c r="F62" s="128">
        <v>120.75</v>
      </c>
      <c r="G62" s="128">
        <v>80</v>
      </c>
      <c r="H62" s="128">
        <v>688</v>
      </c>
      <c r="I62" s="128">
        <v>672</v>
      </c>
      <c r="J62" s="128">
        <v>644</v>
      </c>
      <c r="K62" s="128">
        <v>42.25</v>
      </c>
      <c r="L62" s="128">
        <v>42.25</v>
      </c>
      <c r="M62" s="128">
        <v>38</v>
      </c>
      <c r="N62" s="128">
        <v>524</v>
      </c>
      <c r="O62" s="128">
        <v>524</v>
      </c>
      <c r="P62" s="128">
        <v>460</v>
      </c>
      <c r="Q62" s="128">
        <v>76918</v>
      </c>
      <c r="R62" s="112">
        <f t="shared" si="16"/>
        <v>62.754491017964078</v>
      </c>
      <c r="S62" s="136">
        <f t="shared" si="18"/>
        <v>1798047167.2079999</v>
      </c>
      <c r="T62" s="152" t="s">
        <v>268</v>
      </c>
      <c r="U62" s="152" t="s">
        <v>268</v>
      </c>
      <c r="V62" s="142"/>
      <c r="W62" s="112">
        <f t="shared" si="17"/>
        <v>0.98406951484431571</v>
      </c>
      <c r="X62" s="142"/>
      <c r="Y62" s="136">
        <f t="shared" si="19"/>
        <v>1764656140.392</v>
      </c>
      <c r="Z62" s="152" t="s">
        <v>268</v>
      </c>
      <c r="AA62" s="152" t="s">
        <v>268</v>
      </c>
      <c r="AB62" s="112">
        <f t="shared" si="20"/>
        <v>1.5093749999999999</v>
      </c>
      <c r="AC62" s="112">
        <f t="shared" si="21"/>
        <v>1.0434782608695652</v>
      </c>
      <c r="AD62" s="112">
        <f t="shared" si="27"/>
        <v>1.111842105263158</v>
      </c>
      <c r="AE62" s="136">
        <f t="shared" si="22"/>
        <v>1688333793.3840001</v>
      </c>
      <c r="AF62" s="152" t="s">
        <v>268</v>
      </c>
      <c r="AG62" s="152" t="s">
        <v>268</v>
      </c>
      <c r="AH62" s="142"/>
      <c r="AI62" s="136">
        <f t="shared" si="23"/>
        <v>1793937045.4935734</v>
      </c>
      <c r="AJ62" s="136">
        <f t="shared" si="24"/>
        <v>1814162550.5967863</v>
      </c>
      <c r="AK62" s="136">
        <f t="shared" si="25"/>
        <v>1820558398.002496</v>
      </c>
    </row>
    <row r="63" spans="1:37" s="130" customFormat="1" ht="25.5">
      <c r="A63" s="138" t="s">
        <v>42</v>
      </c>
      <c r="B63" s="128">
        <v>1414</v>
      </c>
      <c r="C63" s="128">
        <v>1264.25</v>
      </c>
      <c r="D63" s="128">
        <v>1075</v>
      </c>
      <c r="E63" s="128">
        <v>226</v>
      </c>
      <c r="F63" s="128">
        <v>213.5</v>
      </c>
      <c r="G63" s="128">
        <v>146</v>
      </c>
      <c r="H63" s="128">
        <v>704.75</v>
      </c>
      <c r="I63" s="128">
        <v>670.75</v>
      </c>
      <c r="J63" s="128">
        <v>547</v>
      </c>
      <c r="K63" s="128">
        <v>10.25</v>
      </c>
      <c r="L63" s="128">
        <v>7</v>
      </c>
      <c r="M63" s="128">
        <v>7</v>
      </c>
      <c r="N63" s="128">
        <v>473</v>
      </c>
      <c r="O63" s="128">
        <v>373</v>
      </c>
      <c r="P63" s="128">
        <v>375</v>
      </c>
      <c r="Q63" s="128">
        <v>27239</v>
      </c>
      <c r="R63" s="112">
        <f t="shared" si="16"/>
        <v>41.85133239831697</v>
      </c>
      <c r="S63" s="136">
        <f t="shared" si="18"/>
        <v>692594067.84000003</v>
      </c>
      <c r="T63" s="152" t="s">
        <v>268</v>
      </c>
      <c r="U63" s="152" t="s">
        <v>268</v>
      </c>
      <c r="V63" s="142"/>
      <c r="W63" s="112">
        <f t="shared" si="17"/>
        <v>0.89409476661951914</v>
      </c>
      <c r="X63" s="142"/>
      <c r="Y63" s="136">
        <f t="shared" si="19"/>
        <v>624073709.60399997</v>
      </c>
      <c r="Z63" s="152" t="s">
        <v>268</v>
      </c>
      <c r="AA63" s="152" t="s">
        <v>268</v>
      </c>
      <c r="AB63" s="112">
        <f t="shared" si="20"/>
        <v>1.4623287671232876</v>
      </c>
      <c r="AC63" s="112">
        <f t="shared" si="21"/>
        <v>1.2262340036563071</v>
      </c>
      <c r="AD63" s="112">
        <f t="shared" si="27"/>
        <v>1</v>
      </c>
      <c r="AE63" s="136">
        <f t="shared" si="22"/>
        <v>624918336.51600003</v>
      </c>
      <c r="AF63" s="152" t="s">
        <v>268</v>
      </c>
      <c r="AG63" s="152" t="s">
        <v>268</v>
      </c>
      <c r="AH63" s="142"/>
      <c r="AI63" s="136">
        <f t="shared" si="23"/>
        <v>669317410.9641453</v>
      </c>
      <c r="AJ63" s="136">
        <f t="shared" si="24"/>
        <v>679425748.73809695</v>
      </c>
      <c r="AK63" s="136">
        <f t="shared" si="25"/>
        <v>682152601.41465533</v>
      </c>
    </row>
    <row r="64" spans="1:37" s="130" customFormat="1">
      <c r="A64" s="138" t="s">
        <v>48</v>
      </c>
      <c r="B64" s="128">
        <v>4955.5</v>
      </c>
      <c r="C64" s="128">
        <v>4674.5</v>
      </c>
      <c r="D64" s="128">
        <v>4082</v>
      </c>
      <c r="E64" s="128">
        <v>309.25</v>
      </c>
      <c r="F64" s="128">
        <v>287.75</v>
      </c>
      <c r="G64" s="128">
        <v>169</v>
      </c>
      <c r="H64" s="128">
        <v>2811.75</v>
      </c>
      <c r="I64" s="128">
        <v>2682</v>
      </c>
      <c r="J64" s="128">
        <v>2425</v>
      </c>
      <c r="K64" s="128">
        <v>24</v>
      </c>
      <c r="L64" s="128">
        <v>24</v>
      </c>
      <c r="M64" s="128">
        <v>22</v>
      </c>
      <c r="N64" s="128">
        <v>1810.5</v>
      </c>
      <c r="O64" s="128">
        <v>1680.75</v>
      </c>
      <c r="P64" s="128">
        <v>1466</v>
      </c>
      <c r="Q64" s="128">
        <v>43065</v>
      </c>
      <c r="R64" s="112">
        <f t="shared" si="16"/>
        <v>56.141962421711902</v>
      </c>
      <c r="S64" s="136">
        <f t="shared" si="18"/>
        <v>3515167016.46</v>
      </c>
      <c r="T64" s="152" t="s">
        <v>268</v>
      </c>
      <c r="U64" s="152" t="s">
        <v>268</v>
      </c>
      <c r="V64" s="142"/>
      <c r="W64" s="112">
        <f t="shared" si="17"/>
        <v>0.94329532842296437</v>
      </c>
      <c r="X64" s="142"/>
      <c r="Y64" s="136">
        <f t="shared" si="19"/>
        <v>3313193889.0599999</v>
      </c>
      <c r="Z64" s="152" t="s">
        <v>268</v>
      </c>
      <c r="AA64" s="152" t="s">
        <v>268</v>
      </c>
      <c r="AB64" s="112">
        <f t="shared" si="20"/>
        <v>1.7026627218934911</v>
      </c>
      <c r="AC64" s="112">
        <f t="shared" si="21"/>
        <v>1.105979381443299</v>
      </c>
      <c r="AD64" s="112">
        <f t="shared" si="27"/>
        <v>1.0909090909090908</v>
      </c>
      <c r="AE64" s="136">
        <f t="shared" si="22"/>
        <v>3169809660.5999999</v>
      </c>
      <c r="AF64" s="152" t="s">
        <v>268</v>
      </c>
      <c r="AG64" s="152" t="s">
        <v>268</v>
      </c>
      <c r="AH64" s="142"/>
      <c r="AI64" s="136">
        <f t="shared" si="23"/>
        <v>3382434853.2955451</v>
      </c>
      <c r="AJ64" s="136">
        <f t="shared" si="24"/>
        <v>3417858556.6230769</v>
      </c>
      <c r="AK64" s="136">
        <f t="shared" si="25"/>
        <v>3430611270.9084616</v>
      </c>
    </row>
    <row r="65" spans="1:37" s="130" customFormat="1">
      <c r="A65" s="138" t="s">
        <v>66</v>
      </c>
      <c r="B65" s="128">
        <v>600</v>
      </c>
      <c r="C65" s="128">
        <v>587.75</v>
      </c>
      <c r="D65" s="128">
        <v>523</v>
      </c>
      <c r="E65" s="128">
        <v>69</v>
      </c>
      <c r="F65" s="128">
        <v>66.5</v>
      </c>
      <c r="G65" s="128">
        <v>36</v>
      </c>
      <c r="H65" s="128">
        <v>273.25</v>
      </c>
      <c r="I65" s="128">
        <v>267.5</v>
      </c>
      <c r="J65" s="128">
        <v>245</v>
      </c>
      <c r="K65" s="128">
        <v>21</v>
      </c>
      <c r="L65" s="128">
        <v>20</v>
      </c>
      <c r="M65" s="128">
        <v>22</v>
      </c>
      <c r="N65" s="128">
        <v>236.75</v>
      </c>
      <c r="O65" s="128">
        <v>233.75</v>
      </c>
      <c r="P65" s="128">
        <v>220</v>
      </c>
      <c r="Q65" s="128">
        <v>42887</v>
      </c>
      <c r="R65" s="112">
        <f t="shared" si="16"/>
        <v>66.031073446327682</v>
      </c>
      <c r="S65" s="136">
        <f t="shared" si="18"/>
        <v>444831512.11199999</v>
      </c>
      <c r="T65" s="152" t="s">
        <v>268</v>
      </c>
      <c r="U65" s="152" t="s">
        <v>268</v>
      </c>
      <c r="V65" s="142"/>
      <c r="W65" s="112">
        <f t="shared" si="17"/>
        <v>0.97958333333333336</v>
      </c>
      <c r="X65" s="142"/>
      <c r="Y65" s="136">
        <f t="shared" si="19"/>
        <v>435023941.40399998</v>
      </c>
      <c r="Z65" s="152" t="s">
        <v>268</v>
      </c>
      <c r="AA65" s="152" t="s">
        <v>268</v>
      </c>
      <c r="AB65" s="112">
        <f t="shared" si="20"/>
        <v>1.8472222222222223</v>
      </c>
      <c r="AC65" s="112">
        <f t="shared" si="21"/>
        <v>1.0918367346938775</v>
      </c>
      <c r="AD65" s="112">
        <f t="shared" si="27"/>
        <v>0.90909090909090906</v>
      </c>
      <c r="AE65" s="136">
        <f t="shared" si="22"/>
        <v>425881290.74400002</v>
      </c>
      <c r="AF65" s="152" t="s">
        <v>268</v>
      </c>
      <c r="AG65" s="152" t="s">
        <v>268</v>
      </c>
      <c r="AH65" s="142"/>
      <c r="AI65" s="136">
        <f t="shared" si="23"/>
        <v>451527170.93409163</v>
      </c>
      <c r="AJ65" s="136">
        <f t="shared" si="24"/>
        <v>456939939.82370365</v>
      </c>
      <c r="AK65" s="136">
        <f t="shared" si="25"/>
        <v>458504987.86740738</v>
      </c>
    </row>
    <row r="66" spans="1:37" s="130" customFormat="1">
      <c r="A66" s="138" t="s">
        <v>67</v>
      </c>
      <c r="B66" s="128">
        <v>1095.75</v>
      </c>
      <c r="C66" s="128">
        <v>1021.25</v>
      </c>
      <c r="D66" s="128">
        <v>787</v>
      </c>
      <c r="E66" s="128">
        <v>75.25</v>
      </c>
      <c r="F66" s="128">
        <v>72.75</v>
      </c>
      <c r="G66" s="128">
        <v>36</v>
      </c>
      <c r="H66" s="128">
        <v>603.5</v>
      </c>
      <c r="I66" s="128">
        <v>570.25</v>
      </c>
      <c r="J66" s="128">
        <v>410</v>
      </c>
      <c r="K66" s="128">
        <v>9</v>
      </c>
      <c r="L66" s="128">
        <v>9</v>
      </c>
      <c r="M66" s="128">
        <v>7</v>
      </c>
      <c r="N66" s="128">
        <v>408</v>
      </c>
      <c r="O66" s="128">
        <v>369.25</v>
      </c>
      <c r="P66" s="128">
        <v>334</v>
      </c>
      <c r="Q66" s="128">
        <v>42550</v>
      </c>
      <c r="R66" s="112">
        <f t="shared" si="16"/>
        <v>56.633435582822088</v>
      </c>
      <c r="S66" s="136">
        <f t="shared" si="18"/>
        <v>772503079.20000005</v>
      </c>
      <c r="T66" s="152" t="s">
        <v>268</v>
      </c>
      <c r="U66" s="152" t="s">
        <v>268</v>
      </c>
      <c r="V66" s="142"/>
      <c r="W66" s="112">
        <f t="shared" si="17"/>
        <v>0.93201003878621946</v>
      </c>
      <c r="X66" s="142"/>
      <c r="Y66" s="136">
        <f t="shared" si="19"/>
        <v>721706548.80000007</v>
      </c>
      <c r="Z66" s="152" t="s">
        <v>268</v>
      </c>
      <c r="AA66" s="152" t="s">
        <v>268</v>
      </c>
      <c r="AB66" s="112">
        <f t="shared" si="20"/>
        <v>2.0208333333333335</v>
      </c>
      <c r="AC66" s="112">
        <f t="shared" si="21"/>
        <v>1.3908536585365854</v>
      </c>
      <c r="AD66" s="112">
        <f t="shared" si="27"/>
        <v>1.2857142857142858</v>
      </c>
      <c r="AE66" s="136">
        <f t="shared" si="22"/>
        <v>698452293</v>
      </c>
      <c r="AF66" s="152" t="s">
        <v>268</v>
      </c>
      <c r="AG66" s="152" t="s">
        <v>268</v>
      </c>
      <c r="AH66" s="142"/>
      <c r="AI66" s="136">
        <f t="shared" si="23"/>
        <v>744494674.66034758</v>
      </c>
      <c r="AJ66" s="136">
        <f t="shared" si="24"/>
        <v>752511589.40341878</v>
      </c>
      <c r="AK66" s="136">
        <f t="shared" si="25"/>
        <v>755281253.27606833</v>
      </c>
    </row>
    <row r="67" spans="1:37" s="130" customFormat="1">
      <c r="A67" s="138" t="s">
        <v>252</v>
      </c>
      <c r="B67" s="128">
        <v>6488.5</v>
      </c>
      <c r="C67" s="128">
        <v>4789.75</v>
      </c>
      <c r="D67" s="128">
        <v>3989</v>
      </c>
      <c r="E67" s="128">
        <v>551.5</v>
      </c>
      <c r="F67" s="128">
        <v>242.5</v>
      </c>
      <c r="G67" s="128">
        <v>198</v>
      </c>
      <c r="H67" s="128">
        <v>3418.5</v>
      </c>
      <c r="I67" s="128">
        <v>2555.25</v>
      </c>
      <c r="J67" s="128">
        <v>2013</v>
      </c>
      <c r="K67" s="128">
        <v>115.75</v>
      </c>
      <c r="L67" s="128">
        <v>28.25</v>
      </c>
      <c r="M67" s="128">
        <v>24</v>
      </c>
      <c r="N67" s="128">
        <v>2402.75</v>
      </c>
      <c r="O67" s="128">
        <v>1963.75</v>
      </c>
      <c r="P67" s="128">
        <v>1754</v>
      </c>
      <c r="Q67" s="128">
        <v>34573</v>
      </c>
      <c r="R67" s="112">
        <f t="shared" si="16"/>
        <v>69.488676574663828</v>
      </c>
      <c r="S67" s="136">
        <f t="shared" si="18"/>
        <v>3773579335.6800003</v>
      </c>
      <c r="T67" s="152" t="s">
        <v>268</v>
      </c>
      <c r="U67" s="152" t="s">
        <v>268</v>
      </c>
      <c r="V67" s="142"/>
      <c r="W67" s="112">
        <f t="shared" si="17"/>
        <v>0.73819064498728515</v>
      </c>
      <c r="X67" s="142"/>
      <c r="Y67" s="136">
        <f t="shared" si="19"/>
        <v>2697385598.2920003</v>
      </c>
      <c r="Z67" s="152" t="s">
        <v>268</v>
      </c>
      <c r="AA67" s="152" t="s">
        <v>268</v>
      </c>
      <c r="AB67" s="112">
        <f t="shared" si="20"/>
        <v>1.2247474747474747</v>
      </c>
      <c r="AC67" s="112">
        <f t="shared" si="21"/>
        <v>1.2693740685543964</v>
      </c>
      <c r="AD67" s="112">
        <f t="shared" si="27"/>
        <v>1.1770833333333333</v>
      </c>
      <c r="AE67" s="136">
        <f t="shared" si="22"/>
        <v>2584955446.9200001</v>
      </c>
      <c r="AF67" s="152" t="s">
        <v>268</v>
      </c>
      <c r="AG67" s="152" t="s">
        <v>268</v>
      </c>
      <c r="AH67" s="142"/>
      <c r="AI67" s="136">
        <f t="shared" si="23"/>
        <v>2744530515.5908813</v>
      </c>
      <c r="AJ67" s="136">
        <f t="shared" si="24"/>
        <v>2770346392.9618573</v>
      </c>
      <c r="AK67" s="136">
        <f t="shared" si="25"/>
        <v>2779899156.7443304</v>
      </c>
    </row>
    <row r="68" spans="1:37" s="130" customFormat="1">
      <c r="A68" s="138" t="s">
        <v>253</v>
      </c>
      <c r="B68" s="128">
        <v>1887.25</v>
      </c>
      <c r="C68" s="128">
        <v>1558</v>
      </c>
      <c r="D68" s="128">
        <v>1346</v>
      </c>
      <c r="E68" s="128">
        <v>180.5</v>
      </c>
      <c r="F68" s="128">
        <v>131</v>
      </c>
      <c r="G68" s="128">
        <v>102</v>
      </c>
      <c r="H68" s="128">
        <v>1059.75</v>
      </c>
      <c r="I68" s="128">
        <v>891</v>
      </c>
      <c r="J68" s="128">
        <v>721</v>
      </c>
      <c r="K68" s="128">
        <v>11.5</v>
      </c>
      <c r="L68" s="128">
        <v>6</v>
      </c>
      <c r="M68" s="128">
        <v>5</v>
      </c>
      <c r="N68" s="128">
        <v>635.5</v>
      </c>
      <c r="O68" s="128">
        <v>530</v>
      </c>
      <c r="P68" s="128">
        <v>518</v>
      </c>
      <c r="Q68" s="128">
        <v>37158</v>
      </c>
      <c r="R68" s="112">
        <f t="shared" si="16"/>
        <v>51.556420233463029</v>
      </c>
      <c r="S68" s="136">
        <f t="shared" si="18"/>
        <v>1191225878.5680001</v>
      </c>
      <c r="T68" s="152" t="s">
        <v>268</v>
      </c>
      <c r="U68" s="152" t="s">
        <v>268</v>
      </c>
      <c r="V68" s="142"/>
      <c r="W68" s="112">
        <f t="shared" si="17"/>
        <v>0.82553980659690029</v>
      </c>
      <c r="X68" s="142"/>
      <c r="Y68" s="136">
        <f t="shared" si="19"/>
        <v>973028900.44800007</v>
      </c>
      <c r="Z68" s="152" t="s">
        <v>268</v>
      </c>
      <c r="AA68" s="152" t="s">
        <v>268</v>
      </c>
      <c r="AB68" s="112">
        <f t="shared" si="20"/>
        <v>1.2843137254901962</v>
      </c>
      <c r="AC68" s="112">
        <f t="shared" si="21"/>
        <v>1.2357836338418862</v>
      </c>
      <c r="AD68" s="112">
        <f t="shared" si="27"/>
        <v>1.2</v>
      </c>
      <c r="AE68" s="136">
        <f t="shared" si="22"/>
        <v>966115728.86400008</v>
      </c>
      <c r="AF68" s="152" t="s">
        <v>268</v>
      </c>
      <c r="AG68" s="152" t="s">
        <v>268</v>
      </c>
      <c r="AH68" s="142"/>
      <c r="AI68" s="136">
        <f t="shared" si="23"/>
        <v>1030737386.2903507</v>
      </c>
      <c r="AJ68" s="136">
        <f t="shared" si="24"/>
        <v>1042428695.9078289</v>
      </c>
      <c r="AK68" s="136">
        <f t="shared" si="25"/>
        <v>1046326346.1011964</v>
      </c>
    </row>
    <row r="69" spans="1:37" s="130" customFormat="1">
      <c r="A69" s="138" t="s">
        <v>254</v>
      </c>
      <c r="B69" s="128">
        <v>5133</v>
      </c>
      <c r="C69" s="128">
        <v>4008.5</v>
      </c>
      <c r="D69" s="128">
        <v>3467</v>
      </c>
      <c r="E69" s="128">
        <v>385.75</v>
      </c>
      <c r="F69" s="128">
        <v>296.5</v>
      </c>
      <c r="G69" s="128">
        <v>235</v>
      </c>
      <c r="H69" s="128">
        <v>2859.25</v>
      </c>
      <c r="I69" s="128">
        <v>2163.25</v>
      </c>
      <c r="J69" s="128">
        <v>1693</v>
      </c>
      <c r="K69" s="128">
        <v>8</v>
      </c>
      <c r="L69" s="128">
        <v>8</v>
      </c>
      <c r="M69" s="128">
        <v>6</v>
      </c>
      <c r="N69" s="128">
        <v>1880</v>
      </c>
      <c r="O69" s="128">
        <v>1540.75</v>
      </c>
      <c r="P69" s="128">
        <v>1533</v>
      </c>
      <c r="Q69" s="128">
        <v>38905</v>
      </c>
      <c r="R69" s="112">
        <f t="shared" si="16"/>
        <v>62.435416877722631</v>
      </c>
      <c r="S69" s="136">
        <f t="shared" si="18"/>
        <v>3328816843.5</v>
      </c>
      <c r="T69" s="152" t="s">
        <v>268</v>
      </c>
      <c r="U69" s="152" t="s">
        <v>268</v>
      </c>
      <c r="V69" s="142"/>
      <c r="W69" s="112">
        <f t="shared" si="17"/>
        <v>0.78092733294369765</v>
      </c>
      <c r="X69" s="142"/>
      <c r="Y69" s="136">
        <f t="shared" si="19"/>
        <v>2596703331.5999999</v>
      </c>
      <c r="Z69" s="152" t="s">
        <v>268</v>
      </c>
      <c r="AA69" s="152" t="s">
        <v>268</v>
      </c>
      <c r="AB69" s="112">
        <f t="shared" si="20"/>
        <v>1.2617021276595746</v>
      </c>
      <c r="AC69" s="112">
        <f t="shared" si="21"/>
        <v>1.2777613703484938</v>
      </c>
      <c r="AD69" s="112">
        <f t="shared" si="27"/>
        <v>1.3333333333333333</v>
      </c>
      <c r="AE69" s="136">
        <f t="shared" si="22"/>
        <v>2592028662.4200001</v>
      </c>
      <c r="AF69" s="152" t="s">
        <v>268</v>
      </c>
      <c r="AG69" s="152" t="s">
        <v>268</v>
      </c>
      <c r="AH69" s="142"/>
      <c r="AI69" s="136">
        <f t="shared" si="23"/>
        <v>2753958024.0662246</v>
      </c>
      <c r="AJ69" s="136">
        <f t="shared" si="24"/>
        <v>2782697968.5399427</v>
      </c>
      <c r="AK69" s="136">
        <f t="shared" si="25"/>
        <v>2792451614.7537322</v>
      </c>
    </row>
    <row r="70" spans="1:37" s="130" customFormat="1">
      <c r="A70" s="138" t="s">
        <v>29</v>
      </c>
      <c r="B70" s="128">
        <v>7784.25</v>
      </c>
      <c r="C70" s="128">
        <v>6773</v>
      </c>
      <c r="D70" s="128">
        <v>5334</v>
      </c>
      <c r="E70" s="128">
        <v>2072</v>
      </c>
      <c r="F70" s="128">
        <v>1668.75</v>
      </c>
      <c r="G70" s="128">
        <v>1225</v>
      </c>
      <c r="H70" s="128">
        <v>5133.25</v>
      </c>
      <c r="I70" s="128">
        <v>4597</v>
      </c>
      <c r="J70" s="128">
        <v>3712</v>
      </c>
      <c r="K70" s="128">
        <v>5</v>
      </c>
      <c r="L70" s="128">
        <v>4</v>
      </c>
      <c r="M70" s="128">
        <v>3</v>
      </c>
      <c r="N70" s="128">
        <v>574</v>
      </c>
      <c r="O70" s="128">
        <v>503.25</v>
      </c>
      <c r="P70" s="128">
        <v>394</v>
      </c>
      <c r="Q70" s="128">
        <v>69684</v>
      </c>
      <c r="R70" s="112">
        <f t="shared" ref="R70:R91" si="28">O70/(F70+I70+L70)*100</f>
        <v>8.026635830774751</v>
      </c>
      <c r="S70" s="136">
        <f t="shared" si="18"/>
        <v>10648502629.200001</v>
      </c>
      <c r="T70" s="152" t="s">
        <v>268</v>
      </c>
      <c r="U70" s="152" t="s">
        <v>268</v>
      </c>
      <c r="V70" s="142"/>
      <c r="W70" s="112">
        <f t="shared" ref="W70:W91" si="29">C70/B70</f>
        <v>0.87009024633073195</v>
      </c>
      <c r="X70" s="142"/>
      <c r="Y70" s="136">
        <f t="shared" si="19"/>
        <v>9120304078.1280003</v>
      </c>
      <c r="Z70" s="152" t="s">
        <v>268</v>
      </c>
      <c r="AA70" s="152" t="s">
        <v>268</v>
      </c>
      <c r="AB70" s="112">
        <f t="shared" si="20"/>
        <v>1.3622448979591837</v>
      </c>
      <c r="AC70" s="112">
        <f t="shared" si="21"/>
        <v>1.2384159482758621</v>
      </c>
      <c r="AD70" s="112">
        <f t="shared" si="27"/>
        <v>1.3333333333333333</v>
      </c>
      <c r="AE70" s="136">
        <f t="shared" si="22"/>
        <v>9002272482.7199993</v>
      </c>
      <c r="AF70" s="152" t="s">
        <v>268</v>
      </c>
      <c r="AG70" s="152" t="s">
        <v>268</v>
      </c>
      <c r="AH70" s="142"/>
      <c r="AI70" s="136">
        <f t="shared" si="23"/>
        <v>9820709368.2869377</v>
      </c>
      <c r="AJ70" s="136">
        <f t="shared" si="24"/>
        <v>10014673108.064411</v>
      </c>
      <c r="AK70" s="136">
        <f t="shared" si="25"/>
        <v>10065118800.565128</v>
      </c>
    </row>
    <row r="71" spans="1:37" s="130" customFormat="1">
      <c r="A71" s="138" t="s">
        <v>255</v>
      </c>
      <c r="B71" s="128">
        <v>5123.75</v>
      </c>
      <c r="C71" s="128">
        <v>3965.75</v>
      </c>
      <c r="D71" s="128">
        <v>3350</v>
      </c>
      <c r="E71" s="128">
        <v>515.75</v>
      </c>
      <c r="F71" s="128">
        <v>288</v>
      </c>
      <c r="G71" s="128">
        <v>213</v>
      </c>
      <c r="H71" s="128">
        <v>2612.5</v>
      </c>
      <c r="I71" s="128">
        <v>2158.5</v>
      </c>
      <c r="J71" s="128">
        <v>1673</v>
      </c>
      <c r="K71" s="128">
        <v>270.5</v>
      </c>
      <c r="L71" s="128">
        <v>215</v>
      </c>
      <c r="M71" s="128">
        <v>172</v>
      </c>
      <c r="N71" s="128">
        <v>1725</v>
      </c>
      <c r="O71" s="128">
        <v>1304.25</v>
      </c>
      <c r="P71" s="128">
        <v>1292</v>
      </c>
      <c r="Q71" s="128">
        <v>34053</v>
      </c>
      <c r="R71" s="112">
        <f t="shared" si="28"/>
        <v>49.004320871688897</v>
      </c>
      <c r="S71" s="136">
        <f t="shared" ref="S71:S91" si="30">((E71*2*Q71+(H71+K71+N71)*Q71)*12)*1.292</f>
        <v>2977417516.8239999</v>
      </c>
      <c r="T71" s="152" t="s">
        <v>268</v>
      </c>
      <c r="U71" s="152" t="s">
        <v>268</v>
      </c>
      <c r="V71" s="142"/>
      <c r="W71" s="112">
        <f t="shared" si="29"/>
        <v>0.77399365698950962</v>
      </c>
      <c r="X71" s="142"/>
      <c r="Y71" s="136">
        <f t="shared" ref="Y71:Y91" si="31">((F71*2*Q71+(I71+L71+O71)*Q71)*12)*1.292</f>
        <v>2245800117.4200001</v>
      </c>
      <c r="Z71" s="152" t="s">
        <v>268</v>
      </c>
      <c r="AA71" s="152" t="s">
        <v>268</v>
      </c>
      <c r="AB71" s="112">
        <f t="shared" ref="AB71:AB91" si="32">F71/G71</f>
        <v>1.352112676056338</v>
      </c>
      <c r="AC71" s="112">
        <f t="shared" ref="AC71:AC91" si="33">I71/J71</f>
        <v>1.2901972504482966</v>
      </c>
      <c r="AD71" s="112">
        <f t="shared" si="27"/>
        <v>1.25</v>
      </c>
      <c r="AE71" s="136">
        <f t="shared" ref="AE71:AE102" si="34">((G71*AB71*Q71*2+(J71*AC71+M71*AD71+P71)*Q71)*12)*1.292</f>
        <v>2239332635.448</v>
      </c>
      <c r="AF71" s="152" t="s">
        <v>268</v>
      </c>
      <c r="AG71" s="152" t="s">
        <v>268</v>
      </c>
      <c r="AH71" s="142"/>
      <c r="AI71" s="136">
        <f t="shared" ref="AI71:AI91" si="35">((G71*AB71*Q71*2*92/84.4)+(J71*AC71*Q71*94/85.5)+M71*AD71*Q71+P71*Q71)*12*1.292</f>
        <v>2380009617.0369668</v>
      </c>
      <c r="AJ71" s="136">
        <f t="shared" ref="AJ71:AJ91" si="36">((G71*AB71*Q71*2*95/84.24)+(J71*AC71*Q71*95/85.5)+M71*AD71*Q71+P71*Q71)*12*1.292</f>
        <v>2404797741.1101537</v>
      </c>
      <c r="AK71" s="136">
        <f t="shared" ref="AK71:AK91" si="37">((G71*AB71*Q71*2*95.5/84.24)+(J71*AC71*Q71*95.5/85.5)+M71*AD71*Q71+P71*Q71)*12*1.292</f>
        <v>2413267033.0529237</v>
      </c>
    </row>
    <row r="72" spans="1:37" s="130" customFormat="1">
      <c r="A72" s="138" t="s">
        <v>256</v>
      </c>
      <c r="B72" s="128">
        <v>979.75</v>
      </c>
      <c r="C72" s="128">
        <v>959.75</v>
      </c>
      <c r="D72" s="128">
        <v>859</v>
      </c>
      <c r="E72" s="128">
        <v>57.5</v>
      </c>
      <c r="F72" s="128">
        <v>49.75</v>
      </c>
      <c r="G72" s="128">
        <v>39</v>
      </c>
      <c r="H72" s="128">
        <v>542.25</v>
      </c>
      <c r="I72" s="128">
        <v>533.5</v>
      </c>
      <c r="J72" s="128">
        <v>454</v>
      </c>
      <c r="K72" s="128">
        <v>5</v>
      </c>
      <c r="L72" s="128">
        <v>5</v>
      </c>
      <c r="M72" s="128">
        <v>5</v>
      </c>
      <c r="N72" s="128">
        <v>375</v>
      </c>
      <c r="O72" s="128">
        <v>371.5</v>
      </c>
      <c r="P72" s="128">
        <v>361</v>
      </c>
      <c r="Q72" s="128">
        <v>83321</v>
      </c>
      <c r="R72" s="112">
        <f t="shared" si="28"/>
        <v>63.153421164470892</v>
      </c>
      <c r="S72" s="136">
        <f t="shared" si="30"/>
        <v>1339928661.204</v>
      </c>
      <c r="T72" s="152" t="s">
        <v>268</v>
      </c>
      <c r="U72" s="152" t="s">
        <v>268</v>
      </c>
      <c r="V72" s="142"/>
      <c r="W72" s="112">
        <f t="shared" si="29"/>
        <v>0.97958662924215356</v>
      </c>
      <c r="X72" s="142"/>
      <c r="Y72" s="136">
        <f t="shared" si="31"/>
        <v>1304080967.448</v>
      </c>
      <c r="Z72" s="152" t="s">
        <v>268</v>
      </c>
      <c r="AA72" s="152" t="s">
        <v>268</v>
      </c>
      <c r="AB72" s="112">
        <f t="shared" si="32"/>
        <v>1.2756410256410255</v>
      </c>
      <c r="AC72" s="112">
        <f t="shared" si="33"/>
        <v>1.1751101321585904</v>
      </c>
      <c r="AD72" s="112">
        <v>1</v>
      </c>
      <c r="AE72" s="136">
        <f t="shared" si="34"/>
        <v>1290516975.2160001</v>
      </c>
      <c r="AF72" s="152" t="s">
        <v>268</v>
      </c>
      <c r="AG72" s="152" t="s">
        <v>268</v>
      </c>
      <c r="AH72" s="142"/>
      <c r="AI72" s="136">
        <f t="shared" si="35"/>
        <v>1370606183.976316</v>
      </c>
      <c r="AJ72" s="136">
        <f t="shared" si="36"/>
        <v>1383510339.315681</v>
      </c>
      <c r="AK72" s="136">
        <f t="shared" si="37"/>
        <v>1388303541.0229006</v>
      </c>
    </row>
    <row r="73" spans="1:37" s="130" customFormat="1">
      <c r="A73" s="138" t="s">
        <v>257</v>
      </c>
      <c r="B73" s="128">
        <v>7645.5</v>
      </c>
      <c r="C73" s="128">
        <v>6404.5</v>
      </c>
      <c r="D73" s="128">
        <v>5043</v>
      </c>
      <c r="E73" s="128">
        <v>687</v>
      </c>
      <c r="F73" s="128">
        <v>487.75</v>
      </c>
      <c r="G73" s="128">
        <v>305</v>
      </c>
      <c r="H73" s="128">
        <v>4506</v>
      </c>
      <c r="I73" s="128">
        <v>3961.75</v>
      </c>
      <c r="J73" s="128">
        <v>2950</v>
      </c>
      <c r="K73" s="128">
        <v>2</v>
      </c>
      <c r="L73" s="128">
        <v>2</v>
      </c>
      <c r="M73" s="128">
        <v>1</v>
      </c>
      <c r="N73" s="128">
        <v>2450.5</v>
      </c>
      <c r="O73" s="128">
        <v>1953</v>
      </c>
      <c r="P73" s="128">
        <v>1787</v>
      </c>
      <c r="Q73" s="128">
        <v>46378</v>
      </c>
      <c r="R73" s="112">
        <f t="shared" si="28"/>
        <v>43.872851847691791</v>
      </c>
      <c r="S73" s="136">
        <f t="shared" si="30"/>
        <v>5991438396.2399998</v>
      </c>
      <c r="T73" s="152" t="s">
        <v>268</v>
      </c>
      <c r="U73" s="152" t="s">
        <v>268</v>
      </c>
      <c r="V73" s="142"/>
      <c r="W73" s="112">
        <f t="shared" si="29"/>
        <v>0.83768229677588124</v>
      </c>
      <c r="X73" s="142"/>
      <c r="Y73" s="136">
        <f t="shared" si="31"/>
        <v>4955834537.8319998</v>
      </c>
      <c r="Z73" s="152" t="s">
        <v>268</v>
      </c>
      <c r="AA73" s="152" t="s">
        <v>268</v>
      </c>
      <c r="AB73" s="112">
        <f t="shared" si="32"/>
        <v>1.5991803278688526</v>
      </c>
      <c r="AC73" s="112">
        <f t="shared" si="33"/>
        <v>1.3429661016949153</v>
      </c>
      <c r="AD73" s="112">
        <f>L73/M73</f>
        <v>2</v>
      </c>
      <c r="AE73" s="136">
        <f t="shared" si="34"/>
        <v>4836473148.8400002</v>
      </c>
      <c r="AF73" s="152" t="s">
        <v>268</v>
      </c>
      <c r="AG73" s="152" t="s">
        <v>268</v>
      </c>
      <c r="AH73" s="142"/>
      <c r="AI73" s="136">
        <f t="shared" si="35"/>
        <v>5182836472.7658262</v>
      </c>
      <c r="AJ73" s="136">
        <f t="shared" si="36"/>
        <v>5242586143.2364912</v>
      </c>
      <c r="AK73" s="136">
        <f t="shared" si="37"/>
        <v>5263408330.1379042</v>
      </c>
    </row>
    <row r="74" spans="1:37" s="130" customFormat="1">
      <c r="A74" s="138" t="s">
        <v>37</v>
      </c>
      <c r="B74" s="128">
        <v>732.25</v>
      </c>
      <c r="C74" s="128">
        <v>529</v>
      </c>
      <c r="D74" s="128">
        <v>476</v>
      </c>
      <c r="E74" s="128">
        <v>79.75</v>
      </c>
      <c r="F74" s="128">
        <v>56</v>
      </c>
      <c r="G74" s="128">
        <v>45</v>
      </c>
      <c r="H74" s="128">
        <v>391</v>
      </c>
      <c r="I74" s="128">
        <v>295.75</v>
      </c>
      <c r="J74" s="128">
        <v>259</v>
      </c>
      <c r="K74" s="128">
        <v>8.5</v>
      </c>
      <c r="L74" s="128">
        <v>3.5</v>
      </c>
      <c r="M74" s="128">
        <v>3</v>
      </c>
      <c r="N74" s="128">
        <v>253</v>
      </c>
      <c r="O74" s="128">
        <v>173.75</v>
      </c>
      <c r="P74" s="128">
        <v>169</v>
      </c>
      <c r="Q74" s="128">
        <v>36467</v>
      </c>
      <c r="R74" s="112">
        <f t="shared" si="28"/>
        <v>48.909218859957775</v>
      </c>
      <c r="S74" s="136">
        <f t="shared" si="30"/>
        <v>459092106.81599998</v>
      </c>
      <c r="T74" s="152" t="s">
        <v>268</v>
      </c>
      <c r="U74" s="152" t="s">
        <v>268</v>
      </c>
      <c r="V74" s="142"/>
      <c r="W74" s="112">
        <f t="shared" si="29"/>
        <v>0.72243086377603283</v>
      </c>
      <c r="X74" s="142"/>
      <c r="Y74" s="136">
        <f t="shared" si="31"/>
        <v>330749855.28000003</v>
      </c>
      <c r="Z74" s="152" t="s">
        <v>268</v>
      </c>
      <c r="AA74" s="152" t="s">
        <v>268</v>
      </c>
      <c r="AB74" s="112">
        <f t="shared" si="32"/>
        <v>1.2444444444444445</v>
      </c>
      <c r="AC74" s="112">
        <f t="shared" si="33"/>
        <v>1.1418918918918919</v>
      </c>
      <c r="AD74" s="112">
        <f>L74/M74</f>
        <v>1.1666666666666667</v>
      </c>
      <c r="AE74" s="136">
        <f t="shared" si="34"/>
        <v>328064279.53200001</v>
      </c>
      <c r="AF74" s="152" t="s">
        <v>268</v>
      </c>
      <c r="AG74" s="152" t="s">
        <v>268</v>
      </c>
      <c r="AH74" s="142"/>
      <c r="AI74" s="136">
        <f t="shared" si="35"/>
        <v>350389812.69248658</v>
      </c>
      <c r="AJ74" s="136">
        <f t="shared" si="36"/>
        <v>354731709.78780621</v>
      </c>
      <c r="AK74" s="136">
        <f t="shared" si="37"/>
        <v>356085409.29468942</v>
      </c>
    </row>
    <row r="75" spans="1:37" s="130" customFormat="1">
      <c r="A75" s="138" t="s">
        <v>258</v>
      </c>
      <c r="B75" s="128">
        <v>1478.75</v>
      </c>
      <c r="C75" s="128">
        <v>1056.25</v>
      </c>
      <c r="D75" s="128">
        <v>861</v>
      </c>
      <c r="E75" s="128">
        <v>129.5</v>
      </c>
      <c r="F75" s="128">
        <v>95</v>
      </c>
      <c r="G75" s="128">
        <v>53</v>
      </c>
      <c r="H75" s="128">
        <v>695.5</v>
      </c>
      <c r="I75" s="128">
        <v>582</v>
      </c>
      <c r="J75" s="128">
        <v>450</v>
      </c>
      <c r="K75" s="128">
        <v>0</v>
      </c>
      <c r="L75" s="128">
        <v>0</v>
      </c>
      <c r="M75" s="128">
        <v>0</v>
      </c>
      <c r="N75" s="128">
        <v>653.75</v>
      </c>
      <c r="O75" s="128">
        <v>379.25</v>
      </c>
      <c r="P75" s="128">
        <v>358</v>
      </c>
      <c r="Q75" s="128">
        <v>33432</v>
      </c>
      <c r="R75" s="112">
        <f t="shared" si="28"/>
        <v>56.019202363367803</v>
      </c>
      <c r="S75" s="136">
        <f t="shared" si="30"/>
        <v>833603785.05599999</v>
      </c>
      <c r="T75" s="152" t="s">
        <v>268</v>
      </c>
      <c r="U75" s="152" t="s">
        <v>268</v>
      </c>
      <c r="V75" s="142"/>
      <c r="W75" s="112">
        <f t="shared" si="29"/>
        <v>0.7142857142857143</v>
      </c>
      <c r="X75" s="142"/>
      <c r="Y75" s="136">
        <f t="shared" si="31"/>
        <v>596727099.36000001</v>
      </c>
      <c r="Z75" s="152" t="s">
        <v>268</v>
      </c>
      <c r="AA75" s="152" t="s">
        <v>268</v>
      </c>
      <c r="AB75" s="112">
        <f t="shared" si="32"/>
        <v>1.7924528301886793</v>
      </c>
      <c r="AC75" s="112">
        <f t="shared" si="33"/>
        <v>1.2933333333333332</v>
      </c>
      <c r="AD75" s="112">
        <v>1</v>
      </c>
      <c r="AE75" s="136">
        <f t="shared" si="34"/>
        <v>585712592.63999999</v>
      </c>
      <c r="AF75" s="152" t="s">
        <v>268</v>
      </c>
      <c r="AG75" s="152" t="s">
        <v>268</v>
      </c>
      <c r="AH75" s="142"/>
      <c r="AI75" s="136">
        <f t="shared" si="35"/>
        <v>624571074.60489094</v>
      </c>
      <c r="AJ75" s="136">
        <f t="shared" si="36"/>
        <v>631810466.04690599</v>
      </c>
      <c r="AK75" s="136">
        <f t="shared" si="37"/>
        <v>634159141.95965827</v>
      </c>
    </row>
    <row r="76" spans="1:37" s="130" customFormat="1">
      <c r="A76" s="138" t="s">
        <v>44</v>
      </c>
      <c r="B76" s="128">
        <v>4295</v>
      </c>
      <c r="C76" s="128">
        <v>3464.75</v>
      </c>
      <c r="D76" s="128">
        <v>2985</v>
      </c>
      <c r="E76" s="128">
        <v>370</v>
      </c>
      <c r="F76" s="128">
        <v>185</v>
      </c>
      <c r="G76" s="128">
        <v>141</v>
      </c>
      <c r="H76" s="128">
        <v>2312.5</v>
      </c>
      <c r="I76" s="128">
        <v>1908.25</v>
      </c>
      <c r="J76" s="128">
        <v>1585</v>
      </c>
      <c r="K76" s="128">
        <v>11</v>
      </c>
      <c r="L76" s="128">
        <v>10.75</v>
      </c>
      <c r="M76" s="128">
        <v>9</v>
      </c>
      <c r="N76" s="128">
        <v>1601.5</v>
      </c>
      <c r="O76" s="128">
        <v>1360.75</v>
      </c>
      <c r="P76" s="128">
        <v>1250</v>
      </c>
      <c r="Q76" s="128">
        <v>30977</v>
      </c>
      <c r="R76" s="112">
        <f t="shared" si="28"/>
        <v>64.674429657794676</v>
      </c>
      <c r="S76" s="136">
        <f t="shared" si="30"/>
        <v>2240447458.3200002</v>
      </c>
      <c r="T76" s="152" t="s">
        <v>268</v>
      </c>
      <c r="U76" s="152" t="s">
        <v>268</v>
      </c>
      <c r="V76" s="142"/>
      <c r="W76" s="112">
        <f t="shared" si="29"/>
        <v>0.80669383003492434</v>
      </c>
      <c r="X76" s="142"/>
      <c r="Y76" s="136">
        <f t="shared" si="31"/>
        <v>1752855972.348</v>
      </c>
      <c r="Z76" s="152" t="s">
        <v>268</v>
      </c>
      <c r="AA76" s="152" t="s">
        <v>268</v>
      </c>
      <c r="AB76" s="112">
        <f t="shared" si="32"/>
        <v>1.3120567375886525</v>
      </c>
      <c r="AC76" s="112">
        <f t="shared" si="33"/>
        <v>1.2039432176656151</v>
      </c>
      <c r="AD76" s="112">
        <f t="shared" ref="AD76:AD81" si="38">L76/M76</f>
        <v>1.1944444444444444</v>
      </c>
      <c r="AE76" s="136">
        <f t="shared" si="34"/>
        <v>1699666356.9119999</v>
      </c>
      <c r="AF76" s="152" t="s">
        <v>268</v>
      </c>
      <c r="AG76" s="152" t="s">
        <v>268</v>
      </c>
      <c r="AH76" s="142"/>
      <c r="AI76" s="136">
        <f t="shared" si="35"/>
        <v>1806778763.947823</v>
      </c>
      <c r="AJ76" s="136">
        <f t="shared" si="36"/>
        <v>1824193926.2121825</v>
      </c>
      <c r="AK76" s="136">
        <f t="shared" si="37"/>
        <v>1830608119.852057</v>
      </c>
    </row>
    <row r="77" spans="1:37" s="130" customFormat="1">
      <c r="A77" s="138" t="s">
        <v>259</v>
      </c>
      <c r="B77" s="128">
        <v>1939</v>
      </c>
      <c r="C77" s="128">
        <v>1721.25</v>
      </c>
      <c r="D77" s="128">
        <v>1500</v>
      </c>
      <c r="E77" s="128">
        <v>77</v>
      </c>
      <c r="F77" s="128">
        <v>55.75</v>
      </c>
      <c r="G77" s="128">
        <v>51</v>
      </c>
      <c r="H77" s="128">
        <v>1195.5</v>
      </c>
      <c r="I77" s="128">
        <v>1070.25</v>
      </c>
      <c r="J77" s="128">
        <v>909</v>
      </c>
      <c r="K77" s="128">
        <v>14.25</v>
      </c>
      <c r="L77" s="128">
        <v>9</v>
      </c>
      <c r="M77" s="128">
        <v>13</v>
      </c>
      <c r="N77" s="128">
        <v>652.25</v>
      </c>
      <c r="O77" s="128">
        <v>586.25</v>
      </c>
      <c r="P77" s="128">
        <v>527</v>
      </c>
      <c r="Q77" s="128">
        <v>31308</v>
      </c>
      <c r="R77" s="112">
        <f t="shared" si="28"/>
        <v>51.651982378854619</v>
      </c>
      <c r="S77" s="136">
        <f t="shared" si="30"/>
        <v>978564851.71200001</v>
      </c>
      <c r="T77" s="152" t="s">
        <v>268</v>
      </c>
      <c r="U77" s="152" t="s">
        <v>268</v>
      </c>
      <c r="V77" s="142"/>
      <c r="W77" s="112">
        <f t="shared" si="29"/>
        <v>0.88769984528107271</v>
      </c>
      <c r="X77" s="142"/>
      <c r="Y77" s="136">
        <f t="shared" si="31"/>
        <v>862554435.26400006</v>
      </c>
      <c r="Z77" s="152" t="s">
        <v>268</v>
      </c>
      <c r="AA77" s="152" t="s">
        <v>268</v>
      </c>
      <c r="AB77" s="112">
        <f t="shared" si="32"/>
        <v>1.0931372549019607</v>
      </c>
      <c r="AC77" s="112">
        <f t="shared" si="33"/>
        <v>1.1773927392739274</v>
      </c>
      <c r="AD77" s="112">
        <f t="shared" si="38"/>
        <v>0.69230769230769229</v>
      </c>
      <c r="AE77" s="136">
        <f t="shared" si="34"/>
        <v>833794530.76800001</v>
      </c>
      <c r="AF77" s="152" t="s">
        <v>268</v>
      </c>
      <c r="AG77" s="152" t="s">
        <v>268</v>
      </c>
      <c r="AH77" s="142"/>
      <c r="AI77" s="136">
        <f t="shared" si="35"/>
        <v>890314129.58149767</v>
      </c>
      <c r="AJ77" s="136">
        <f t="shared" si="36"/>
        <v>898429610.26858127</v>
      </c>
      <c r="AK77" s="136">
        <f t="shared" si="37"/>
        <v>901788850.38393152</v>
      </c>
    </row>
    <row r="78" spans="1:37" s="130" customFormat="1">
      <c r="A78" s="138" t="s">
        <v>260</v>
      </c>
      <c r="B78" s="128">
        <v>3429.25</v>
      </c>
      <c r="C78" s="128">
        <v>2174.25</v>
      </c>
      <c r="D78" s="128">
        <v>1798</v>
      </c>
      <c r="E78" s="128">
        <v>370.5</v>
      </c>
      <c r="F78" s="128">
        <v>147.5</v>
      </c>
      <c r="G78" s="128">
        <v>117</v>
      </c>
      <c r="H78" s="128">
        <v>1861</v>
      </c>
      <c r="I78" s="128">
        <v>1148.25</v>
      </c>
      <c r="J78" s="128">
        <v>858</v>
      </c>
      <c r="K78" s="128">
        <v>8</v>
      </c>
      <c r="L78" s="128">
        <v>7.5</v>
      </c>
      <c r="M78" s="128">
        <v>8</v>
      </c>
      <c r="N78" s="128">
        <v>1189.75</v>
      </c>
      <c r="O78" s="128">
        <v>871</v>
      </c>
      <c r="P78" s="128">
        <v>815</v>
      </c>
      <c r="Q78" s="128">
        <v>37220</v>
      </c>
      <c r="R78" s="112">
        <f t="shared" si="28"/>
        <v>66.832917705735667</v>
      </c>
      <c r="S78" s="136">
        <f t="shared" si="30"/>
        <v>2192679479.2800002</v>
      </c>
      <c r="T78" s="152" t="s">
        <v>268</v>
      </c>
      <c r="U78" s="152" t="s">
        <v>268</v>
      </c>
      <c r="V78" s="142"/>
      <c r="W78" s="112">
        <f t="shared" si="29"/>
        <v>0.63403076474447762</v>
      </c>
      <c r="X78" s="142"/>
      <c r="Y78" s="136">
        <f t="shared" si="31"/>
        <v>1339786454.6400001</v>
      </c>
      <c r="Z78" s="152" t="s">
        <v>268</v>
      </c>
      <c r="AA78" s="152" t="s">
        <v>268</v>
      </c>
      <c r="AB78" s="112">
        <f t="shared" si="32"/>
        <v>1.2606837606837606</v>
      </c>
      <c r="AC78" s="112">
        <f t="shared" si="33"/>
        <v>1.3382867132867133</v>
      </c>
      <c r="AD78" s="112">
        <f t="shared" si="38"/>
        <v>0.9375</v>
      </c>
      <c r="AE78" s="136">
        <f t="shared" si="34"/>
        <v>1307471157.3600001</v>
      </c>
      <c r="AF78" s="152" t="s">
        <v>268</v>
      </c>
      <c r="AG78" s="152" t="s">
        <v>268</v>
      </c>
      <c r="AH78" s="142"/>
      <c r="AI78" s="136">
        <f t="shared" si="35"/>
        <v>1388673434.4288151</v>
      </c>
      <c r="AJ78" s="136">
        <f t="shared" si="36"/>
        <v>1402838083.4849002</v>
      </c>
      <c r="AK78" s="136">
        <f t="shared" si="37"/>
        <v>1407723384.2990315</v>
      </c>
    </row>
    <row r="79" spans="1:37" s="130" customFormat="1">
      <c r="A79" s="138" t="s">
        <v>261</v>
      </c>
      <c r="B79" s="128">
        <v>2197.25</v>
      </c>
      <c r="C79" s="128">
        <v>1746</v>
      </c>
      <c r="D79" s="128">
        <v>1304</v>
      </c>
      <c r="E79" s="128">
        <v>251.25</v>
      </c>
      <c r="F79" s="128">
        <v>203.75</v>
      </c>
      <c r="G79" s="128">
        <v>118</v>
      </c>
      <c r="H79" s="128">
        <v>1133.5</v>
      </c>
      <c r="I79" s="128">
        <v>929.5</v>
      </c>
      <c r="J79" s="128">
        <v>646</v>
      </c>
      <c r="K79" s="128">
        <v>29.5</v>
      </c>
      <c r="L79" s="128">
        <v>5.5</v>
      </c>
      <c r="M79" s="128">
        <v>2</v>
      </c>
      <c r="N79" s="128">
        <v>783</v>
      </c>
      <c r="O79" s="128">
        <v>607.25</v>
      </c>
      <c r="P79" s="128">
        <v>538</v>
      </c>
      <c r="Q79" s="128">
        <v>45791</v>
      </c>
      <c r="R79" s="112">
        <f t="shared" si="28"/>
        <v>53.326015367727777</v>
      </c>
      <c r="S79" s="136">
        <f t="shared" si="30"/>
        <v>1738297061.3040001</v>
      </c>
      <c r="T79" s="152" t="s">
        <v>268</v>
      </c>
      <c r="U79" s="152" t="s">
        <v>268</v>
      </c>
      <c r="V79" s="142"/>
      <c r="W79" s="112">
        <f t="shared" si="29"/>
        <v>0.79462965069973834</v>
      </c>
      <c r="X79" s="142"/>
      <c r="Y79" s="136">
        <f t="shared" si="31"/>
        <v>1384212658.8840001</v>
      </c>
      <c r="Z79" s="152" t="s">
        <v>268</v>
      </c>
      <c r="AA79" s="152" t="s">
        <v>268</v>
      </c>
      <c r="AB79" s="112">
        <f t="shared" si="32"/>
        <v>1.7266949152542372</v>
      </c>
      <c r="AC79" s="112">
        <f t="shared" si="33"/>
        <v>1.4388544891640866</v>
      </c>
      <c r="AD79" s="112">
        <f t="shared" si="38"/>
        <v>2.75</v>
      </c>
      <c r="AE79" s="136">
        <f t="shared" si="34"/>
        <v>1335049060.152</v>
      </c>
      <c r="AF79" s="152" t="s">
        <v>268</v>
      </c>
      <c r="AG79" s="152" t="s">
        <v>268</v>
      </c>
      <c r="AH79" s="142"/>
      <c r="AI79" s="136">
        <f t="shared" si="35"/>
        <v>1426703316.4691691</v>
      </c>
      <c r="AJ79" s="136">
        <f t="shared" si="36"/>
        <v>1445323099.249584</v>
      </c>
      <c r="AK79" s="136">
        <f t="shared" si="37"/>
        <v>1450899250.396245</v>
      </c>
    </row>
    <row r="80" spans="1:37" s="130" customFormat="1">
      <c r="A80" s="138" t="s">
        <v>262</v>
      </c>
      <c r="B80" s="128">
        <v>2795</v>
      </c>
      <c r="C80" s="128">
        <v>2581.5</v>
      </c>
      <c r="D80" s="128">
        <v>2045</v>
      </c>
      <c r="E80" s="128">
        <v>215</v>
      </c>
      <c r="F80" s="128">
        <v>98.25</v>
      </c>
      <c r="G80" s="128">
        <v>75</v>
      </c>
      <c r="H80" s="128">
        <v>1489.25</v>
      </c>
      <c r="I80" s="128">
        <v>1465</v>
      </c>
      <c r="J80" s="128">
        <v>1085</v>
      </c>
      <c r="K80" s="128">
        <v>29</v>
      </c>
      <c r="L80" s="128">
        <v>7.5</v>
      </c>
      <c r="M80" s="128">
        <v>7</v>
      </c>
      <c r="N80" s="128">
        <v>1061.75</v>
      </c>
      <c r="O80" s="128">
        <v>1010.75</v>
      </c>
      <c r="P80" s="128">
        <v>878</v>
      </c>
      <c r="Q80" s="128">
        <v>40321</v>
      </c>
      <c r="R80" s="112">
        <f t="shared" si="28"/>
        <v>64.348241286009866</v>
      </c>
      <c r="S80" s="136">
        <f t="shared" si="30"/>
        <v>1881661719.8400002</v>
      </c>
      <c r="T80" s="152" t="s">
        <v>268</v>
      </c>
      <c r="U80" s="152" t="s">
        <v>268</v>
      </c>
      <c r="V80" s="142"/>
      <c r="W80" s="112">
        <f t="shared" si="29"/>
        <v>0.92361359570661894</v>
      </c>
      <c r="X80" s="142"/>
      <c r="Y80" s="136">
        <f t="shared" si="31"/>
        <v>1675210296.924</v>
      </c>
      <c r="Z80" s="152" t="s">
        <v>268</v>
      </c>
      <c r="AA80" s="152" t="s">
        <v>268</v>
      </c>
      <c r="AB80" s="112">
        <f t="shared" si="32"/>
        <v>1.31</v>
      </c>
      <c r="AC80" s="112">
        <f t="shared" si="33"/>
        <v>1.3502304147465438</v>
      </c>
      <c r="AD80" s="112">
        <f t="shared" si="38"/>
        <v>1.0714285714285714</v>
      </c>
      <c r="AE80" s="136">
        <f t="shared" si="34"/>
        <v>1592223388.848</v>
      </c>
      <c r="AF80" s="152" t="s">
        <v>268</v>
      </c>
      <c r="AG80" s="152" t="s">
        <v>268</v>
      </c>
      <c r="AH80" s="142"/>
      <c r="AI80" s="136">
        <f t="shared" si="35"/>
        <v>1694331723.0978453</v>
      </c>
      <c r="AJ80" s="136">
        <f t="shared" si="36"/>
        <v>1709672075.2772992</v>
      </c>
      <c r="AK80" s="136">
        <f t="shared" si="37"/>
        <v>1715756882.924906</v>
      </c>
    </row>
    <row r="81" spans="1:37" s="130" customFormat="1">
      <c r="A81" s="138" t="s">
        <v>263</v>
      </c>
      <c r="B81" s="128">
        <v>2215.5</v>
      </c>
      <c r="C81" s="128">
        <v>2068.75</v>
      </c>
      <c r="D81" s="128">
        <v>1825</v>
      </c>
      <c r="E81" s="128">
        <v>152.25</v>
      </c>
      <c r="F81" s="128">
        <v>152.25</v>
      </c>
      <c r="G81" s="128">
        <v>105</v>
      </c>
      <c r="H81" s="128">
        <v>1165.5</v>
      </c>
      <c r="I81" s="128">
        <v>1165.5</v>
      </c>
      <c r="J81" s="128">
        <v>1041</v>
      </c>
      <c r="K81" s="128">
        <v>3.5</v>
      </c>
      <c r="L81" s="128">
        <v>2.75</v>
      </c>
      <c r="M81" s="128">
        <v>3</v>
      </c>
      <c r="N81" s="128">
        <v>894.25</v>
      </c>
      <c r="O81" s="128">
        <v>748.25</v>
      </c>
      <c r="P81" s="128">
        <v>676</v>
      </c>
      <c r="Q81" s="128">
        <v>51077</v>
      </c>
      <c r="R81" s="112">
        <f t="shared" si="28"/>
        <v>56.664142370314273</v>
      </c>
      <c r="S81" s="136">
        <f t="shared" si="30"/>
        <v>1875016034.892</v>
      </c>
      <c r="T81" s="152" t="s">
        <v>268</v>
      </c>
      <c r="U81" s="152" t="s">
        <v>268</v>
      </c>
      <c r="V81" s="142"/>
      <c r="W81" s="112">
        <f t="shared" si="29"/>
        <v>0.93376213044459488</v>
      </c>
      <c r="X81" s="142"/>
      <c r="Y81" s="136">
        <f t="shared" si="31"/>
        <v>1758805031.5680001</v>
      </c>
      <c r="Z81" s="152" t="s">
        <v>268</v>
      </c>
      <c r="AA81" s="152" t="s">
        <v>268</v>
      </c>
      <c r="AB81" s="112">
        <f t="shared" si="32"/>
        <v>1.45</v>
      </c>
      <c r="AC81" s="112">
        <f t="shared" si="33"/>
        <v>1.1195965417867435</v>
      </c>
      <c r="AD81" s="112">
        <f t="shared" si="38"/>
        <v>0.91666666666666663</v>
      </c>
      <c r="AE81" s="136">
        <f t="shared" si="34"/>
        <v>1701590414.9400001</v>
      </c>
      <c r="AF81" s="152" t="s">
        <v>268</v>
      </c>
      <c r="AG81" s="152" t="s">
        <v>268</v>
      </c>
      <c r="AH81" s="142"/>
      <c r="AI81" s="136">
        <f t="shared" si="35"/>
        <v>1815059751.1149383</v>
      </c>
      <c r="AJ81" s="136">
        <f t="shared" si="36"/>
        <v>1834941155.1511114</v>
      </c>
      <c r="AK81" s="136">
        <f t="shared" si="37"/>
        <v>1841769789.4562223</v>
      </c>
    </row>
    <row r="82" spans="1:37" s="130" customFormat="1">
      <c r="A82" s="138" t="s">
        <v>49</v>
      </c>
      <c r="B82" s="128">
        <v>2621.75</v>
      </c>
      <c r="C82" s="128">
        <v>1733</v>
      </c>
      <c r="D82" s="128">
        <v>1438</v>
      </c>
      <c r="E82" s="128">
        <v>418</v>
      </c>
      <c r="F82" s="128">
        <v>157.5</v>
      </c>
      <c r="G82" s="128">
        <v>122</v>
      </c>
      <c r="H82" s="128">
        <v>1244.75</v>
      </c>
      <c r="I82" s="128">
        <v>931.5</v>
      </c>
      <c r="J82" s="128">
        <v>692</v>
      </c>
      <c r="K82" s="128">
        <v>0</v>
      </c>
      <c r="L82" s="128">
        <v>0</v>
      </c>
      <c r="M82" s="128">
        <v>0</v>
      </c>
      <c r="N82" s="128">
        <v>959</v>
      </c>
      <c r="O82" s="128">
        <v>644</v>
      </c>
      <c r="P82" s="128">
        <v>624</v>
      </c>
      <c r="Q82" s="128">
        <v>37035</v>
      </c>
      <c r="R82" s="112">
        <f t="shared" si="28"/>
        <v>59.136822773186417</v>
      </c>
      <c r="S82" s="136">
        <f t="shared" si="30"/>
        <v>1745395997.9400001</v>
      </c>
      <c r="T82" s="152" t="s">
        <v>268</v>
      </c>
      <c r="U82" s="152" t="s">
        <v>268</v>
      </c>
      <c r="V82" s="142"/>
      <c r="W82" s="112">
        <f t="shared" si="29"/>
        <v>0.66100886812243731</v>
      </c>
      <c r="X82" s="142"/>
      <c r="Y82" s="136">
        <f t="shared" si="31"/>
        <v>1085507404.9200001</v>
      </c>
      <c r="Z82" s="152" t="s">
        <v>268</v>
      </c>
      <c r="AA82" s="152" t="s">
        <v>268</v>
      </c>
      <c r="AB82" s="112">
        <f t="shared" si="32"/>
        <v>1.290983606557377</v>
      </c>
      <c r="AC82" s="112">
        <f t="shared" si="33"/>
        <v>1.3460982658959537</v>
      </c>
      <c r="AD82" s="112">
        <v>1</v>
      </c>
      <c r="AE82" s="136">
        <f t="shared" si="34"/>
        <v>1074023592.1200001</v>
      </c>
      <c r="AF82" s="152" t="s">
        <v>268</v>
      </c>
      <c r="AG82" s="152" t="s">
        <v>268</v>
      </c>
      <c r="AH82" s="142"/>
      <c r="AI82" s="136">
        <f t="shared" si="35"/>
        <v>1143483544.1243601</v>
      </c>
      <c r="AJ82" s="136">
        <f t="shared" si="36"/>
        <v>1156554908.2984617</v>
      </c>
      <c r="AK82" s="136">
        <f t="shared" si="37"/>
        <v>1160756276.4507694</v>
      </c>
    </row>
    <row r="83" spans="1:37" s="130" customFormat="1">
      <c r="A83" s="138" t="s">
        <v>264</v>
      </c>
      <c r="B83" s="128">
        <v>1630.25</v>
      </c>
      <c r="C83" s="128">
        <v>1401.75</v>
      </c>
      <c r="D83" s="128">
        <v>1166</v>
      </c>
      <c r="E83" s="128">
        <v>104.25</v>
      </c>
      <c r="F83" s="128">
        <v>52</v>
      </c>
      <c r="G83" s="128">
        <v>32</v>
      </c>
      <c r="H83" s="128">
        <v>1098.75</v>
      </c>
      <c r="I83" s="128">
        <v>956</v>
      </c>
      <c r="J83" s="128">
        <v>797</v>
      </c>
      <c r="K83" s="128">
        <v>36.75</v>
      </c>
      <c r="L83" s="128">
        <v>21</v>
      </c>
      <c r="M83" s="128">
        <v>20</v>
      </c>
      <c r="N83" s="128">
        <v>390.5</v>
      </c>
      <c r="O83" s="128">
        <v>372.75</v>
      </c>
      <c r="P83" s="128">
        <v>317</v>
      </c>
      <c r="Q83" s="128">
        <v>32360</v>
      </c>
      <c r="R83" s="112">
        <f t="shared" si="28"/>
        <v>36.224489795918366</v>
      </c>
      <c r="S83" s="136">
        <f t="shared" si="30"/>
        <v>870215023.68000007</v>
      </c>
      <c r="T83" s="152" t="s">
        <v>268</v>
      </c>
      <c r="U83" s="152" t="s">
        <v>268</v>
      </c>
      <c r="V83" s="142"/>
      <c r="W83" s="112">
        <f t="shared" si="29"/>
        <v>0.85983744824413433</v>
      </c>
      <c r="X83" s="142"/>
      <c r="Y83" s="136">
        <f t="shared" si="31"/>
        <v>729360098.39999998</v>
      </c>
      <c r="Z83" s="152" t="s">
        <v>268</v>
      </c>
      <c r="AA83" s="152" t="s">
        <v>268</v>
      </c>
      <c r="AB83" s="112">
        <f t="shared" si="32"/>
        <v>1.625</v>
      </c>
      <c r="AC83" s="112">
        <f t="shared" si="33"/>
        <v>1.1994981179422837</v>
      </c>
      <c r="AD83" s="112">
        <f t="shared" ref="AD83:AD88" si="39">L83/M83</f>
        <v>1.05</v>
      </c>
      <c r="AE83" s="136">
        <f t="shared" si="34"/>
        <v>701389797.12</v>
      </c>
      <c r="AF83" s="152" t="s">
        <v>268</v>
      </c>
      <c r="AG83" s="152" t="s">
        <v>268</v>
      </c>
      <c r="AH83" s="142"/>
      <c r="AI83" s="136">
        <f t="shared" si="35"/>
        <v>753771204.97238541</v>
      </c>
      <c r="AJ83" s="136">
        <f t="shared" si="36"/>
        <v>761347172.17185199</v>
      </c>
      <c r="AK83" s="136">
        <f t="shared" si="37"/>
        <v>764461747.86370373</v>
      </c>
    </row>
    <row r="84" spans="1:37" s="130" customFormat="1">
      <c r="A84" s="138" t="s">
        <v>80</v>
      </c>
      <c r="B84" s="128">
        <v>2900.5</v>
      </c>
      <c r="C84" s="128">
        <v>2454.5</v>
      </c>
      <c r="D84" s="128">
        <v>1938</v>
      </c>
      <c r="E84" s="128">
        <v>411.75</v>
      </c>
      <c r="F84" s="128">
        <v>254.5</v>
      </c>
      <c r="G84" s="128">
        <v>156</v>
      </c>
      <c r="H84" s="128">
        <v>1355.25</v>
      </c>
      <c r="I84" s="128">
        <v>1277.25</v>
      </c>
      <c r="J84" s="128">
        <v>941</v>
      </c>
      <c r="K84" s="128">
        <v>19</v>
      </c>
      <c r="L84" s="128">
        <v>10</v>
      </c>
      <c r="M84" s="128">
        <v>11</v>
      </c>
      <c r="N84" s="128">
        <v>1114.5</v>
      </c>
      <c r="O84" s="128">
        <v>912.75</v>
      </c>
      <c r="P84" s="128">
        <v>830</v>
      </c>
      <c r="Q84" s="128">
        <v>53071</v>
      </c>
      <c r="R84" s="112">
        <f t="shared" si="28"/>
        <v>59.202205286200751</v>
      </c>
      <c r="S84" s="136">
        <f t="shared" si="30"/>
        <v>2725361643.8039999</v>
      </c>
      <c r="T84" s="152" t="s">
        <v>268</v>
      </c>
      <c r="U84" s="152" t="s">
        <v>268</v>
      </c>
      <c r="V84" s="142"/>
      <c r="W84" s="112">
        <f t="shared" si="29"/>
        <v>0.84623340803309777</v>
      </c>
      <c r="X84" s="142"/>
      <c r="Y84" s="136">
        <f t="shared" si="31"/>
        <v>2228999831.8559999</v>
      </c>
      <c r="Z84" s="152" t="s">
        <v>268</v>
      </c>
      <c r="AA84" s="152" t="s">
        <v>268</v>
      </c>
      <c r="AB84" s="112">
        <f t="shared" si="32"/>
        <v>1.6314102564102564</v>
      </c>
      <c r="AC84" s="112">
        <f t="shared" si="33"/>
        <v>1.3573326248671627</v>
      </c>
      <c r="AD84" s="112">
        <f t="shared" si="39"/>
        <v>0.90909090909090906</v>
      </c>
      <c r="AE84" s="136">
        <f t="shared" si="34"/>
        <v>2160912073.98</v>
      </c>
      <c r="AF84" s="152" t="s">
        <v>268</v>
      </c>
      <c r="AG84" s="152" t="s">
        <v>268</v>
      </c>
      <c r="AH84" s="142"/>
      <c r="AI84" s="136">
        <f t="shared" si="35"/>
        <v>2303104155.9391088</v>
      </c>
      <c r="AJ84" s="136">
        <f t="shared" si="36"/>
        <v>2331177864.215157</v>
      </c>
      <c r="AK84" s="136">
        <f t="shared" si="37"/>
        <v>2339809522.7712364</v>
      </c>
    </row>
    <row r="85" spans="1:37" s="130" customFormat="1">
      <c r="A85" s="138" t="s">
        <v>62</v>
      </c>
      <c r="B85" s="128">
        <v>2598.75</v>
      </c>
      <c r="C85" s="128">
        <v>2526</v>
      </c>
      <c r="D85" s="128">
        <v>2173</v>
      </c>
      <c r="E85" s="128">
        <v>258.5</v>
      </c>
      <c r="F85" s="128">
        <v>228.75</v>
      </c>
      <c r="G85" s="128">
        <v>146</v>
      </c>
      <c r="H85" s="128">
        <v>1593.75</v>
      </c>
      <c r="I85" s="128">
        <v>1566.25</v>
      </c>
      <c r="J85" s="128">
        <v>1370</v>
      </c>
      <c r="K85" s="128">
        <v>11.25</v>
      </c>
      <c r="L85" s="128">
        <v>9.25</v>
      </c>
      <c r="M85" s="128">
        <v>7</v>
      </c>
      <c r="N85" s="128">
        <v>735.25</v>
      </c>
      <c r="O85" s="128">
        <v>721.75</v>
      </c>
      <c r="P85" s="128">
        <v>650</v>
      </c>
      <c r="Q85" s="128">
        <v>79845</v>
      </c>
      <c r="R85" s="112">
        <f t="shared" si="28"/>
        <v>40.002771234585005</v>
      </c>
      <c r="S85" s="136">
        <f t="shared" si="30"/>
        <v>3537038005.3800001</v>
      </c>
      <c r="T85" s="152" t="s">
        <v>268</v>
      </c>
      <c r="U85" s="152" t="s">
        <v>268</v>
      </c>
      <c r="V85" s="142"/>
      <c r="W85" s="112">
        <f t="shared" si="29"/>
        <v>0.97200577200577198</v>
      </c>
      <c r="X85" s="142"/>
      <c r="Y85" s="136">
        <f t="shared" si="31"/>
        <v>3410151525.1800003</v>
      </c>
      <c r="Z85" s="152" t="s">
        <v>268</v>
      </c>
      <c r="AA85" s="152" t="s">
        <v>268</v>
      </c>
      <c r="AB85" s="112">
        <f t="shared" si="32"/>
        <v>1.5667808219178083</v>
      </c>
      <c r="AC85" s="112">
        <f t="shared" si="33"/>
        <v>1.1432481751824817</v>
      </c>
      <c r="AD85" s="112">
        <f t="shared" si="39"/>
        <v>1.3214285714285714</v>
      </c>
      <c r="AE85" s="136">
        <f t="shared" si="34"/>
        <v>3321330989.04</v>
      </c>
      <c r="AF85" s="152" t="s">
        <v>268</v>
      </c>
      <c r="AG85" s="152" t="s">
        <v>268</v>
      </c>
      <c r="AH85" s="142"/>
      <c r="AI85" s="136">
        <f t="shared" si="35"/>
        <v>3565083936.7627492</v>
      </c>
      <c r="AJ85" s="136">
        <f t="shared" si="36"/>
        <v>3609102578.2810259</v>
      </c>
      <c r="AK85" s="136">
        <f t="shared" si="37"/>
        <v>3623802609.2028213</v>
      </c>
    </row>
    <row r="86" spans="1:37" s="130" customFormat="1">
      <c r="A86" s="138" t="s">
        <v>265</v>
      </c>
      <c r="B86" s="128">
        <v>5929.75</v>
      </c>
      <c r="C86" s="128">
        <v>4780</v>
      </c>
      <c r="D86" s="128">
        <v>3646</v>
      </c>
      <c r="E86" s="128">
        <v>416</v>
      </c>
      <c r="F86" s="128">
        <v>268.25</v>
      </c>
      <c r="G86" s="128">
        <v>179</v>
      </c>
      <c r="H86" s="128">
        <v>3752</v>
      </c>
      <c r="I86" s="128">
        <v>2971.5</v>
      </c>
      <c r="J86" s="128">
        <v>2140</v>
      </c>
      <c r="K86" s="128">
        <v>32.25</v>
      </c>
      <c r="L86" s="128">
        <v>29.5</v>
      </c>
      <c r="M86" s="128">
        <v>13</v>
      </c>
      <c r="N86" s="128">
        <v>1729.5</v>
      </c>
      <c r="O86" s="128">
        <v>1510.75</v>
      </c>
      <c r="P86" s="128">
        <v>1314</v>
      </c>
      <c r="Q86" s="128">
        <v>39386</v>
      </c>
      <c r="R86" s="112">
        <f t="shared" si="28"/>
        <v>46.2109046417374</v>
      </c>
      <c r="S86" s="136">
        <f t="shared" si="30"/>
        <v>3874972232.0880003</v>
      </c>
      <c r="T86" s="152" t="s">
        <v>268</v>
      </c>
      <c r="U86" s="152" t="s">
        <v>268</v>
      </c>
      <c r="V86" s="142"/>
      <c r="W86" s="112">
        <f t="shared" si="29"/>
        <v>0.80610481048948102</v>
      </c>
      <c r="X86" s="142"/>
      <c r="Y86" s="136">
        <f t="shared" si="31"/>
        <v>3082666126.2480001</v>
      </c>
      <c r="Z86" s="152" t="s">
        <v>268</v>
      </c>
      <c r="AA86" s="152" t="s">
        <v>268</v>
      </c>
      <c r="AB86" s="112">
        <f t="shared" si="32"/>
        <v>1.4986033519553073</v>
      </c>
      <c r="AC86" s="112">
        <f t="shared" si="33"/>
        <v>1.3885514018691589</v>
      </c>
      <c r="AD86" s="112">
        <f t="shared" si="39"/>
        <v>2.2692307692307692</v>
      </c>
      <c r="AE86" s="136">
        <f t="shared" si="34"/>
        <v>2962522599.2160001</v>
      </c>
      <c r="AF86" s="152" t="s">
        <v>268</v>
      </c>
      <c r="AG86" s="152" t="s">
        <v>268</v>
      </c>
      <c r="AH86" s="142"/>
      <c r="AI86" s="136">
        <f t="shared" si="35"/>
        <v>3172413620.1514311</v>
      </c>
      <c r="AJ86" s="136">
        <f t="shared" si="36"/>
        <v>3205981301.7085586</v>
      </c>
      <c r="AK86" s="136">
        <f t="shared" si="37"/>
        <v>3218537016.0814252</v>
      </c>
    </row>
    <row r="87" spans="1:37" s="130" customFormat="1">
      <c r="A87" s="138" t="s">
        <v>43</v>
      </c>
      <c r="B87" s="128">
        <v>2471</v>
      </c>
      <c r="C87" s="128">
        <v>2431.5</v>
      </c>
      <c r="D87" s="128">
        <v>1799</v>
      </c>
      <c r="E87" s="128">
        <v>58</v>
      </c>
      <c r="F87" s="128">
        <v>58</v>
      </c>
      <c r="G87" s="128">
        <v>42</v>
      </c>
      <c r="H87" s="128">
        <v>1491</v>
      </c>
      <c r="I87" s="128">
        <v>1491</v>
      </c>
      <c r="J87" s="128">
        <v>1105</v>
      </c>
      <c r="K87" s="128">
        <v>1</v>
      </c>
      <c r="L87" s="128">
        <v>1</v>
      </c>
      <c r="M87" s="128">
        <v>1</v>
      </c>
      <c r="N87" s="128">
        <v>921</v>
      </c>
      <c r="O87" s="128">
        <v>881.5</v>
      </c>
      <c r="P87" s="128">
        <v>651</v>
      </c>
      <c r="Q87" s="128">
        <v>26355</v>
      </c>
      <c r="R87" s="112">
        <f t="shared" si="28"/>
        <v>56.870967741935488</v>
      </c>
      <c r="S87" s="136">
        <f t="shared" si="30"/>
        <v>1033369429.6800001</v>
      </c>
      <c r="T87" s="152" t="s">
        <v>268</v>
      </c>
      <c r="U87" s="152" t="s">
        <v>268</v>
      </c>
      <c r="V87" s="142"/>
      <c r="W87" s="112">
        <f t="shared" si="29"/>
        <v>0.98401456900040474</v>
      </c>
      <c r="X87" s="142"/>
      <c r="Y87" s="136">
        <f t="shared" si="31"/>
        <v>1017229416.84</v>
      </c>
      <c r="Z87" s="152" t="s">
        <v>268</v>
      </c>
      <c r="AA87" s="152" t="s">
        <v>268</v>
      </c>
      <c r="AB87" s="112">
        <f t="shared" si="32"/>
        <v>1.3809523809523809</v>
      </c>
      <c r="AC87" s="112">
        <f t="shared" si="33"/>
        <v>1.3493212669683259</v>
      </c>
      <c r="AD87" s="112">
        <f t="shared" si="39"/>
        <v>1</v>
      </c>
      <c r="AE87" s="136">
        <f t="shared" si="34"/>
        <v>923045291.27999997</v>
      </c>
      <c r="AF87" s="152" t="s">
        <v>268</v>
      </c>
      <c r="AG87" s="152" t="s">
        <v>268</v>
      </c>
      <c r="AH87" s="142"/>
      <c r="AI87" s="136">
        <f t="shared" si="35"/>
        <v>987880567.78009474</v>
      </c>
      <c r="AJ87" s="136">
        <f t="shared" si="36"/>
        <v>996792230.11008549</v>
      </c>
      <c r="AK87" s="136">
        <f t="shared" si="37"/>
        <v>1000636334.6694019</v>
      </c>
    </row>
    <row r="88" spans="1:37" s="130" customFormat="1">
      <c r="A88" s="138" t="s">
        <v>50</v>
      </c>
      <c r="B88" s="128">
        <v>2083.25</v>
      </c>
      <c r="C88" s="128">
        <v>1559</v>
      </c>
      <c r="D88" s="128">
        <v>1474</v>
      </c>
      <c r="E88" s="128">
        <v>156.5</v>
      </c>
      <c r="F88" s="128">
        <v>100.75</v>
      </c>
      <c r="G88" s="128">
        <v>80</v>
      </c>
      <c r="H88" s="128">
        <v>1159.25</v>
      </c>
      <c r="I88" s="128">
        <v>862</v>
      </c>
      <c r="J88" s="128">
        <v>799</v>
      </c>
      <c r="K88" s="128">
        <v>58.5</v>
      </c>
      <c r="L88" s="128">
        <v>21</v>
      </c>
      <c r="M88" s="128">
        <v>21</v>
      </c>
      <c r="N88" s="128">
        <v>709</v>
      </c>
      <c r="O88" s="128">
        <v>575.25</v>
      </c>
      <c r="P88" s="128">
        <v>574</v>
      </c>
      <c r="Q88" s="128">
        <v>33148</v>
      </c>
      <c r="R88" s="112">
        <f t="shared" si="28"/>
        <v>58.475222363405329</v>
      </c>
      <c r="S88" s="136">
        <f t="shared" si="30"/>
        <v>1151067084.4319999</v>
      </c>
      <c r="T88" s="152" t="s">
        <v>268</v>
      </c>
      <c r="U88" s="152" t="s">
        <v>268</v>
      </c>
      <c r="V88" s="142"/>
      <c r="W88" s="112">
        <f t="shared" si="29"/>
        <v>0.74834993399735994</v>
      </c>
      <c r="X88" s="142"/>
      <c r="Y88" s="136">
        <f t="shared" si="31"/>
        <v>852989661.07200003</v>
      </c>
      <c r="Z88" s="152" t="s">
        <v>268</v>
      </c>
      <c r="AA88" s="152" t="s">
        <v>268</v>
      </c>
      <c r="AB88" s="112">
        <f t="shared" si="32"/>
        <v>1.2593749999999999</v>
      </c>
      <c r="AC88" s="112">
        <f t="shared" si="33"/>
        <v>1.0788485607008762</v>
      </c>
      <c r="AD88" s="112">
        <f t="shared" si="39"/>
        <v>1</v>
      </c>
      <c r="AE88" s="136">
        <f t="shared" si="34"/>
        <v>852347252.83200002</v>
      </c>
      <c r="AF88" s="152" t="s">
        <v>268</v>
      </c>
      <c r="AG88" s="152" t="s">
        <v>268</v>
      </c>
      <c r="AH88" s="142"/>
      <c r="AI88" s="136">
        <f t="shared" si="35"/>
        <v>905713624.59642351</v>
      </c>
      <c r="AJ88" s="136">
        <f t="shared" si="36"/>
        <v>914797264.72592604</v>
      </c>
      <c r="AK88" s="136">
        <f t="shared" si="37"/>
        <v>918002585.47585189</v>
      </c>
    </row>
    <row r="89" spans="1:37" s="130" customFormat="1">
      <c r="A89" s="138" t="s">
        <v>85</v>
      </c>
      <c r="B89" s="128">
        <v>135</v>
      </c>
      <c r="C89" s="128">
        <v>124</v>
      </c>
      <c r="D89" s="128">
        <v>93</v>
      </c>
      <c r="E89" s="128">
        <v>6.25</v>
      </c>
      <c r="F89" s="128">
        <v>4.75</v>
      </c>
      <c r="G89" s="128">
        <v>6</v>
      </c>
      <c r="H89" s="128">
        <v>79.75</v>
      </c>
      <c r="I89" s="128">
        <v>72.25</v>
      </c>
      <c r="J89" s="128">
        <v>50</v>
      </c>
      <c r="K89" s="128">
        <v>0</v>
      </c>
      <c r="L89" s="128">
        <v>0</v>
      </c>
      <c r="M89" s="128">
        <v>0</v>
      </c>
      <c r="N89" s="128">
        <v>49</v>
      </c>
      <c r="O89" s="128">
        <v>47</v>
      </c>
      <c r="P89" s="128">
        <v>37</v>
      </c>
      <c r="Q89" s="128">
        <v>123176</v>
      </c>
      <c r="R89" s="112">
        <f t="shared" si="28"/>
        <v>61.038961038961034</v>
      </c>
      <c r="S89" s="136">
        <f t="shared" si="30"/>
        <v>269748049.44</v>
      </c>
      <c r="T89" s="152" t="s">
        <v>268</v>
      </c>
      <c r="U89" s="152" t="s">
        <v>268</v>
      </c>
      <c r="V89" s="142"/>
      <c r="W89" s="112">
        <f t="shared" si="29"/>
        <v>0.91851851851851851</v>
      </c>
      <c r="X89" s="142"/>
      <c r="Y89" s="136">
        <f t="shared" si="31"/>
        <v>245876540.64000002</v>
      </c>
      <c r="Z89" s="152" t="s">
        <v>268</v>
      </c>
      <c r="AA89" s="152" t="s">
        <v>268</v>
      </c>
      <c r="AB89" s="112">
        <f t="shared" si="32"/>
        <v>0.79166666666666663</v>
      </c>
      <c r="AC89" s="112">
        <f t="shared" si="33"/>
        <v>1.4450000000000001</v>
      </c>
      <c r="AD89" s="112">
        <v>1</v>
      </c>
      <c r="AE89" s="136">
        <f t="shared" si="34"/>
        <v>226779333.59999999</v>
      </c>
      <c r="AF89" s="152" t="s">
        <v>268</v>
      </c>
      <c r="AG89" s="152" t="s">
        <v>268</v>
      </c>
      <c r="AH89" s="142"/>
      <c r="AI89" s="136">
        <f t="shared" si="35"/>
        <v>242130048.22344393</v>
      </c>
      <c r="AJ89" s="136">
        <f t="shared" si="36"/>
        <v>244427474.31284332</v>
      </c>
      <c r="AK89" s="136">
        <f t="shared" si="37"/>
        <v>245342041.72476351</v>
      </c>
    </row>
    <row r="90" spans="1:37" s="130" customFormat="1">
      <c r="A90" s="138" t="s">
        <v>63</v>
      </c>
      <c r="B90" s="128">
        <v>1329.5</v>
      </c>
      <c r="C90" s="128">
        <v>1161.5</v>
      </c>
      <c r="D90" s="128">
        <v>1012</v>
      </c>
      <c r="E90" s="128">
        <v>197.25</v>
      </c>
      <c r="F90" s="128">
        <v>151</v>
      </c>
      <c r="G90" s="128">
        <v>101</v>
      </c>
      <c r="H90" s="128">
        <v>671.25</v>
      </c>
      <c r="I90" s="128">
        <v>614.25</v>
      </c>
      <c r="J90" s="128">
        <v>539</v>
      </c>
      <c r="K90" s="128">
        <v>3.5</v>
      </c>
      <c r="L90" s="128">
        <v>0</v>
      </c>
      <c r="M90" s="128">
        <v>0</v>
      </c>
      <c r="N90" s="128">
        <v>457.5</v>
      </c>
      <c r="O90" s="128">
        <v>396.25</v>
      </c>
      <c r="P90" s="128">
        <v>372</v>
      </c>
      <c r="Q90" s="128">
        <v>117097</v>
      </c>
      <c r="R90" s="112">
        <f t="shared" si="28"/>
        <v>51.780463900686044</v>
      </c>
      <c r="S90" s="136">
        <f t="shared" si="30"/>
        <v>2771771705.0040002</v>
      </c>
      <c r="T90" s="152" t="s">
        <v>268</v>
      </c>
      <c r="U90" s="152" t="s">
        <v>268</v>
      </c>
      <c r="V90" s="142"/>
      <c r="W90" s="112">
        <f t="shared" si="29"/>
        <v>0.87363670552839412</v>
      </c>
      <c r="X90" s="142"/>
      <c r="Y90" s="136">
        <f t="shared" si="31"/>
        <v>2382806853</v>
      </c>
      <c r="Z90" s="152" t="s">
        <v>268</v>
      </c>
      <c r="AA90" s="152" t="s">
        <v>268</v>
      </c>
      <c r="AB90" s="112">
        <f t="shared" si="32"/>
        <v>1.495049504950495</v>
      </c>
      <c r="AC90" s="112">
        <f t="shared" si="33"/>
        <v>1.1396103896103895</v>
      </c>
      <c r="AD90" s="112">
        <v>1</v>
      </c>
      <c r="AE90" s="136">
        <f t="shared" si="34"/>
        <v>2338781659.7160001</v>
      </c>
      <c r="AF90" s="152" t="s">
        <v>268</v>
      </c>
      <c r="AG90" s="152" t="s">
        <v>268</v>
      </c>
      <c r="AH90" s="142"/>
      <c r="AI90" s="136">
        <f t="shared" si="35"/>
        <v>2499015394.2189956</v>
      </c>
      <c r="AJ90" s="136">
        <f t="shared" si="36"/>
        <v>2532718625.2065415</v>
      </c>
      <c r="AK90" s="136">
        <f t="shared" si="37"/>
        <v>2542494220.3795443</v>
      </c>
    </row>
    <row r="91" spans="1:37" s="130" customFormat="1">
      <c r="A91" s="138" t="s">
        <v>266</v>
      </c>
      <c r="B91" s="128">
        <v>2405.75</v>
      </c>
      <c r="C91" s="128">
        <v>1931.5</v>
      </c>
      <c r="D91" s="128">
        <v>1531</v>
      </c>
      <c r="E91" s="128">
        <v>287</v>
      </c>
      <c r="F91" s="128">
        <v>193</v>
      </c>
      <c r="G91" s="128">
        <v>128</v>
      </c>
      <c r="H91" s="128">
        <v>1231</v>
      </c>
      <c r="I91" s="128">
        <v>996.75</v>
      </c>
      <c r="J91" s="128">
        <v>705</v>
      </c>
      <c r="K91" s="128">
        <v>25.5</v>
      </c>
      <c r="L91" s="128">
        <v>25.5</v>
      </c>
      <c r="M91" s="128">
        <v>24</v>
      </c>
      <c r="N91" s="128">
        <v>862.25</v>
      </c>
      <c r="O91" s="128">
        <v>716.25</v>
      </c>
      <c r="P91" s="128">
        <v>674</v>
      </c>
      <c r="Q91" s="128">
        <v>38812</v>
      </c>
      <c r="R91" s="112">
        <f t="shared" si="28"/>
        <v>58.93849002262909</v>
      </c>
      <c r="S91" s="136">
        <f t="shared" si="30"/>
        <v>1620338745.552</v>
      </c>
      <c r="T91" s="152" t="s">
        <v>268</v>
      </c>
      <c r="U91" s="152" t="s">
        <v>268</v>
      </c>
      <c r="V91" s="142"/>
      <c r="W91" s="112">
        <f t="shared" si="29"/>
        <v>0.80286812844227373</v>
      </c>
      <c r="X91" s="142"/>
      <c r="Y91" s="136">
        <f t="shared" si="31"/>
        <v>1278399281.3759999</v>
      </c>
      <c r="Z91" s="152" t="s">
        <v>268</v>
      </c>
      <c r="AA91" s="152" t="s">
        <v>268</v>
      </c>
      <c r="AB91" s="112">
        <f t="shared" si="32"/>
        <v>1.5078125</v>
      </c>
      <c r="AC91" s="112">
        <f t="shared" si="33"/>
        <v>1.4138297872340426</v>
      </c>
      <c r="AD91" s="112">
        <f>L91/M91</f>
        <v>1.0625</v>
      </c>
      <c r="AE91" s="136">
        <f t="shared" si="34"/>
        <v>1252975713.648</v>
      </c>
      <c r="AF91" s="152" t="s">
        <v>268</v>
      </c>
      <c r="AG91" s="152" t="s">
        <v>268</v>
      </c>
      <c r="AH91" s="142"/>
      <c r="AI91" s="136">
        <f t="shared" si="35"/>
        <v>1333519019.8489478</v>
      </c>
      <c r="AJ91" s="136">
        <f t="shared" si="36"/>
        <v>1349286743.3525243</v>
      </c>
      <c r="AK91" s="136">
        <f t="shared" si="37"/>
        <v>1354172894.6176639</v>
      </c>
    </row>
  </sheetData>
  <mergeCells count="23">
    <mergeCell ref="AJ1:AK1"/>
    <mergeCell ref="R3:W3"/>
    <mergeCell ref="AB3:AE3"/>
    <mergeCell ref="AB4:AD4"/>
    <mergeCell ref="AE4:AE5"/>
    <mergeCell ref="AF4:AF5"/>
    <mergeCell ref="AG4:AG5"/>
    <mergeCell ref="AA4:AA5"/>
    <mergeCell ref="R4:R5"/>
    <mergeCell ref="S4:S5"/>
    <mergeCell ref="T4:T5"/>
    <mergeCell ref="U4:U5"/>
    <mergeCell ref="W4:W5"/>
    <mergeCell ref="Y4:Y5"/>
    <mergeCell ref="A2:AK2"/>
    <mergeCell ref="Z4:Z5"/>
    <mergeCell ref="A4:A5"/>
    <mergeCell ref="N4:P4"/>
    <mergeCell ref="K4:M4"/>
    <mergeCell ref="H4:J4"/>
    <mergeCell ref="E4:G4"/>
    <mergeCell ref="B4:D4"/>
    <mergeCell ref="Q4:Q5"/>
  </mergeCells>
  <printOptions horizontalCentered="1"/>
  <pageMargins left="0.19685039370078741" right="0.19685039370078741" top="0.59055118110236227" bottom="0.19685039370078741" header="0.31496062992125984" footer="0.31496062992125984"/>
  <pageSetup paperSize="8" scale="46" fitToHeight="0" orientation="landscape" r:id="rId1"/>
  <colBreaks count="2" manualBreakCount="2">
    <brk id="17" max="1048575" man="1"/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3:CL27"/>
  <sheetViews>
    <sheetView topLeftCell="A2" workbookViewId="0">
      <pane xSplit="2" ySplit="2" topLeftCell="C4" activePane="bottomRight" state="frozen"/>
      <selection activeCell="A2" sqref="A2"/>
      <selection pane="topRight" activeCell="C2" sqref="C2"/>
      <selection pane="bottomLeft" activeCell="A4" sqref="A4"/>
      <selection pane="bottomRight" activeCell="B24" sqref="B24:B25"/>
    </sheetView>
  </sheetViews>
  <sheetFormatPr defaultColWidth="10.42578125" defaultRowHeight="15"/>
  <cols>
    <col min="1" max="1" width="34.7109375" customWidth="1"/>
    <col min="2" max="2" width="6.5703125" customWidth="1"/>
    <col min="3" max="3" width="14.42578125" customWidth="1"/>
    <col min="4" max="89" width="13.42578125" customWidth="1"/>
  </cols>
  <sheetData>
    <row r="3" spans="1:90" s="8" customFormat="1" ht="42.75" customHeight="1">
      <c r="A3" s="32" t="s">
        <v>89</v>
      </c>
      <c r="B3"/>
      <c r="C3" s="6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18</v>
      </c>
      <c r="V3" s="5" t="s">
        <v>19</v>
      </c>
      <c r="W3" s="5" t="s">
        <v>20</v>
      </c>
      <c r="X3" s="5" t="s">
        <v>21</v>
      </c>
      <c r="Y3" s="5" t="s">
        <v>22</v>
      </c>
      <c r="Z3" s="5" t="s">
        <v>23</v>
      </c>
      <c r="AA3" s="5" t="s">
        <v>24</v>
      </c>
      <c r="AB3" s="5" t="s">
        <v>25</v>
      </c>
      <c r="AC3" s="5" t="s">
        <v>26</v>
      </c>
      <c r="AD3" s="5" t="s">
        <v>27</v>
      </c>
      <c r="AE3" s="5" t="s">
        <v>28</v>
      </c>
      <c r="AF3" s="5" t="s">
        <v>29</v>
      </c>
      <c r="AG3" s="5" t="s">
        <v>30</v>
      </c>
      <c r="AH3" s="5" t="s">
        <v>31</v>
      </c>
      <c r="AI3" s="5" t="s">
        <v>32</v>
      </c>
      <c r="AJ3" s="5" t="s">
        <v>33</v>
      </c>
      <c r="AK3" s="5" t="s">
        <v>34</v>
      </c>
      <c r="AL3" s="5" t="s">
        <v>35</v>
      </c>
      <c r="AM3" s="5" t="s">
        <v>36</v>
      </c>
      <c r="AN3" s="5" t="s">
        <v>37</v>
      </c>
      <c r="AO3" s="5" t="s">
        <v>38</v>
      </c>
      <c r="AP3" s="5" t="s">
        <v>39</v>
      </c>
      <c r="AQ3" s="5" t="s">
        <v>40</v>
      </c>
      <c r="AR3" s="5" t="s">
        <v>41</v>
      </c>
      <c r="AS3" s="5" t="s">
        <v>42</v>
      </c>
      <c r="AT3" s="5" t="s">
        <v>43</v>
      </c>
      <c r="AU3" s="5" t="s">
        <v>44</v>
      </c>
      <c r="AV3" s="5" t="s">
        <v>45</v>
      </c>
      <c r="AW3" s="5" t="s">
        <v>46</v>
      </c>
      <c r="AX3" s="5" t="s">
        <v>47</v>
      </c>
      <c r="AY3" s="5" t="s">
        <v>48</v>
      </c>
      <c r="AZ3" s="5" t="s">
        <v>49</v>
      </c>
      <c r="BA3" s="5" t="s">
        <v>50</v>
      </c>
      <c r="BB3" s="5" t="s">
        <v>51</v>
      </c>
      <c r="BC3" s="5" t="s">
        <v>52</v>
      </c>
      <c r="BD3" s="5" t="s">
        <v>53</v>
      </c>
      <c r="BE3" s="5" t="s">
        <v>54</v>
      </c>
      <c r="BF3" s="5" t="s">
        <v>55</v>
      </c>
      <c r="BG3" s="5" t="s">
        <v>56</v>
      </c>
      <c r="BH3" s="5" t="s">
        <v>57</v>
      </c>
      <c r="BI3" s="5" t="s">
        <v>58</v>
      </c>
      <c r="BJ3" s="5" t="s">
        <v>59</v>
      </c>
      <c r="BK3" s="5" t="s">
        <v>60</v>
      </c>
      <c r="BL3" s="5" t="s">
        <v>61</v>
      </c>
      <c r="BM3" s="5" t="s">
        <v>62</v>
      </c>
      <c r="BN3" s="5" t="s">
        <v>63</v>
      </c>
      <c r="BO3" s="5" t="s">
        <v>64</v>
      </c>
      <c r="BP3" s="5" t="s">
        <v>65</v>
      </c>
      <c r="BQ3" s="5" t="s">
        <v>66</v>
      </c>
      <c r="BR3" s="5" t="s">
        <v>67</v>
      </c>
      <c r="BS3" s="5" t="s">
        <v>68</v>
      </c>
      <c r="BT3" s="5" t="s">
        <v>69</v>
      </c>
      <c r="BU3" s="5" t="s">
        <v>70</v>
      </c>
      <c r="BV3" s="5" t="s">
        <v>71</v>
      </c>
      <c r="BW3" s="5" t="s">
        <v>72</v>
      </c>
      <c r="BX3" s="5" t="s">
        <v>73</v>
      </c>
      <c r="BY3" s="5" t="s">
        <v>74</v>
      </c>
      <c r="BZ3" s="5" t="s">
        <v>75</v>
      </c>
      <c r="CA3" s="5" t="s">
        <v>76</v>
      </c>
      <c r="CB3" s="5" t="s">
        <v>77</v>
      </c>
      <c r="CC3" s="5" t="s">
        <v>78</v>
      </c>
      <c r="CD3" s="5" t="s">
        <v>79</v>
      </c>
      <c r="CE3" s="5" t="s">
        <v>80</v>
      </c>
      <c r="CF3" s="5" t="s">
        <v>81</v>
      </c>
      <c r="CG3" s="5" t="s">
        <v>82</v>
      </c>
      <c r="CH3" s="5" t="s">
        <v>83</v>
      </c>
      <c r="CI3" s="5" t="s">
        <v>84</v>
      </c>
      <c r="CJ3" s="5" t="s">
        <v>85</v>
      </c>
      <c r="CK3" s="5" t="s">
        <v>86</v>
      </c>
      <c r="CL3" s="7"/>
    </row>
    <row r="4" spans="1:90">
      <c r="A4" s="75" t="s">
        <v>165</v>
      </c>
    </row>
    <row r="5" spans="1:90" s="70" customFormat="1">
      <c r="A5" s="69" t="s">
        <v>153</v>
      </c>
      <c r="B5" s="187">
        <v>2019</v>
      </c>
      <c r="C5" s="72">
        <f>HLOOKUP(C3,'СКОРАЯ-2019'!$B$2:$CJ$37,35,FALSE)</f>
        <v>71.713289149897221</v>
      </c>
      <c r="D5" s="72">
        <f>HLOOKUP(D3,'СКОРАЯ-2019'!$B$2:$CJ$37,35,FALSE)</f>
        <v>81.987514549827154</v>
      </c>
      <c r="E5" s="72">
        <f>HLOOKUP(E3,'СКОРАЯ-2019'!$B$2:$CJ$37,35,FALSE)</f>
        <v>84.008899863696143</v>
      </c>
      <c r="F5" s="72">
        <f>HLOOKUP(F3,'СКОРАЯ-2019'!$B$2:$CJ$37,35,FALSE)</f>
        <v>48.816584468623653</v>
      </c>
      <c r="G5" s="72">
        <f>HLOOKUP(G3,'СКОРАЯ-2019'!$B$2:$CJ$37,35,FALSE)</f>
        <v>83.264883029069509</v>
      </c>
      <c r="H5" s="72">
        <f>HLOOKUP(H3,'СКОРАЯ-2019'!$B$2:$CJ$37,35,FALSE)</f>
        <v>69.555838366935546</v>
      </c>
      <c r="I5" s="72">
        <f>HLOOKUP(I3,'СКОРАЯ-2019'!$B$2:$CJ$37,35,FALSE)</f>
        <v>33.289288520367151</v>
      </c>
      <c r="J5" s="72">
        <f>HLOOKUP(J3,'СКОРАЯ-2019'!$B$2:$CJ$37,35,FALSE)</f>
        <v>41.789957729468682</v>
      </c>
      <c r="K5" s="72">
        <f>HLOOKUP(K3,'СКОРАЯ-2019'!$B$2:$CJ$37,35,FALSE)</f>
        <v>83.717781024693238</v>
      </c>
      <c r="L5" s="72">
        <f>HLOOKUP(L3,'СКОРАЯ-2019'!$B$2:$CJ$37,35,FALSE)</f>
        <v>85.56203175038145</v>
      </c>
      <c r="M5" s="72">
        <f>HLOOKUP(M3,'СКОРАЯ-2019'!$B$2:$CJ$37,35,FALSE)</f>
        <v>86.334489249673325</v>
      </c>
      <c r="N5" s="72">
        <f>HLOOKUP(N3,'СКОРАЯ-2019'!$B$2:$CJ$37,35,FALSE)</f>
        <v>81.2363023863292</v>
      </c>
      <c r="O5" s="72">
        <f>HLOOKUP(O3,'СКОРАЯ-2019'!$B$2:$CJ$37,35,FALSE)</f>
        <v>83.389628743022442</v>
      </c>
      <c r="P5" s="72">
        <f>HLOOKUP(P3,'СКОРАЯ-2019'!$B$2:$CJ$37,35,FALSE)</f>
        <v>80.86123739229923</v>
      </c>
      <c r="Q5" s="72">
        <f>HLOOKUP(Q3,'СКОРАЯ-2019'!$B$2:$CJ$37,35,FALSE)</f>
        <v>76.417234756150066</v>
      </c>
      <c r="R5" s="72">
        <f>HLOOKUP(R3,'СКОРАЯ-2019'!$B$2:$CJ$37,35,FALSE)</f>
        <v>76.194158537155104</v>
      </c>
      <c r="S5" s="72">
        <f>HLOOKUP(S3,'СКОРАЯ-2019'!$B$2:$CJ$37,35,FALSE)</f>
        <v>83.258090260824474</v>
      </c>
      <c r="T5" s="72">
        <f>HLOOKUP(T3,'СКОРАЯ-2019'!$B$2:$CJ$37,35,FALSE)</f>
        <v>87.159757481495731</v>
      </c>
      <c r="U5" s="72">
        <f>HLOOKUP(U3,'СКОРАЯ-2019'!$B$2:$CJ$37,35,FALSE)</f>
        <v>55.893164371968396</v>
      </c>
      <c r="V5" s="72">
        <f>HLOOKUP(V3,'СКОРАЯ-2019'!$B$2:$CJ$37,35,FALSE)</f>
        <v>76.474521157329406</v>
      </c>
      <c r="W5" s="72">
        <f>HLOOKUP(W3,'СКОРАЯ-2019'!$B$2:$CJ$37,35,FALSE)</f>
        <v>90.676710322594403</v>
      </c>
      <c r="X5" s="72">
        <f>HLOOKUP(X3,'СКОРАЯ-2019'!$B$2:$CJ$37,35,FALSE)</f>
        <v>71.222903032930901</v>
      </c>
      <c r="Y5" s="72">
        <f>HLOOKUP(Y3,'СКОРАЯ-2019'!$B$2:$CJ$37,35,FALSE)</f>
        <v>94.872136700478464</v>
      </c>
      <c r="Z5" s="72">
        <f>HLOOKUP(Z3,'СКОРАЯ-2019'!$B$2:$CJ$37,35,FALSE)</f>
        <v>69.13050607963666</v>
      </c>
      <c r="AA5" s="72">
        <f>HLOOKUP(AA3,'СКОРАЯ-2019'!$B$2:$CJ$37,35,FALSE)</f>
        <v>76.821866365360322</v>
      </c>
      <c r="AB5" s="72">
        <f>HLOOKUP(AB3,'СКОРАЯ-2019'!$B$2:$CJ$37,35,FALSE)</f>
        <v>75.322293824877022</v>
      </c>
      <c r="AC5" s="72">
        <f>HLOOKUP(AC3,'СКОРАЯ-2019'!$B$2:$CJ$37,35,FALSE)</f>
        <v>89.218016206202606</v>
      </c>
      <c r="AD5" s="72">
        <f>HLOOKUP(AD3,'СКОРАЯ-2019'!$B$2:$CJ$37,35,FALSE)</f>
        <v>83.006173944329717</v>
      </c>
      <c r="AE5" s="72">
        <f>HLOOKUP(AE3,'СКОРАЯ-2019'!$B$2:$CJ$37,35,FALSE)</f>
        <v>78.52965373625166</v>
      </c>
      <c r="AF5" s="72">
        <f>HLOOKUP(AF3,'СКОРАЯ-2019'!$B$2:$CJ$37,35,FALSE)</f>
        <v>93.885962306972047</v>
      </c>
      <c r="AG5" s="72">
        <f>HLOOKUP(AG3,'СКОРАЯ-2019'!$B$2:$CJ$37,35,FALSE)</f>
        <v>82.888969093103867</v>
      </c>
      <c r="AH5" s="72">
        <f>HLOOKUP(AH3,'СКОРАЯ-2019'!$B$2:$CJ$37,35,FALSE)</f>
        <v>74.194202633155612</v>
      </c>
      <c r="AI5" s="72">
        <f>HLOOKUP(AI3,'СКОРАЯ-2019'!$B$2:$CJ$37,35,FALSE)</f>
        <v>81.39887194103629</v>
      </c>
      <c r="AJ5" s="72">
        <f>HLOOKUP(AJ3,'СКОРАЯ-2019'!$B$2:$CJ$37,35,FALSE)</f>
        <v>79.64219216219675</v>
      </c>
      <c r="AK5" s="72">
        <f>HLOOKUP(AK3,'СКОРАЯ-2019'!$B$2:$CJ$37,35,FALSE)</f>
        <v>88.444045153966329</v>
      </c>
      <c r="AL5" s="72">
        <f>HLOOKUP(AL3,'СКОРАЯ-2019'!$B$2:$CJ$37,35,FALSE)</f>
        <v>64.479428075335576</v>
      </c>
      <c r="AM5" s="72">
        <f>HLOOKUP(AM3,'СКОРАЯ-2019'!$B$2:$CJ$37,35,FALSE)</f>
        <v>74.421630791307933</v>
      </c>
      <c r="AN5" s="72">
        <f>HLOOKUP(AN3,'СКОРАЯ-2019'!$B$2:$CJ$37,35,FALSE)</f>
        <v>84.075666332976311</v>
      </c>
      <c r="AO5" s="72">
        <f>HLOOKUP(AO3,'СКОРАЯ-2019'!$B$2:$CJ$37,35,FALSE)</f>
        <v>84.068005494413939</v>
      </c>
      <c r="AP5" s="72">
        <f>HLOOKUP(AP3,'СКОРАЯ-2019'!$B$2:$CJ$37,35,FALSE)</f>
        <v>81.068197042506412</v>
      </c>
      <c r="AQ5" s="72">
        <f>HLOOKUP(AQ3,'СКОРАЯ-2019'!$B$2:$CJ$37,35,FALSE)</f>
        <v>86.587576109991133</v>
      </c>
      <c r="AR5" s="72">
        <f>HLOOKUP(AR3,'СКОРАЯ-2019'!$B$2:$CJ$37,35,FALSE)</f>
        <v>81.008882836353109</v>
      </c>
      <c r="AS5" s="72">
        <f>HLOOKUP(AS3,'СКОРАЯ-2019'!$B$2:$CJ$37,35,FALSE)</f>
        <v>79.034956918731581</v>
      </c>
      <c r="AT5" s="72">
        <f>HLOOKUP(AT3,'СКОРАЯ-2019'!$B$2:$CJ$37,35,FALSE)</f>
        <v>60.691558505902563</v>
      </c>
      <c r="AU5" s="72">
        <f>HLOOKUP(AU3,'СКОРАЯ-2019'!$B$2:$CJ$37,35,FALSE)</f>
        <v>80.011323409407183</v>
      </c>
      <c r="AV5" s="72">
        <f>HLOOKUP(AV3,'СКОРАЯ-2019'!$B$2:$CJ$37,35,FALSE)</f>
        <v>76.707752107864053</v>
      </c>
      <c r="AW5" s="72">
        <f>HLOOKUP(AW3,'СКОРАЯ-2019'!$B$2:$CJ$37,35,FALSE)</f>
        <v>71.877787285534467</v>
      </c>
      <c r="AX5" s="72">
        <f>HLOOKUP(AX3,'СКОРАЯ-2019'!$B$2:$CJ$37,35,FALSE)</f>
        <v>87.201988435702901</v>
      </c>
      <c r="AY5" s="72">
        <f>HLOOKUP(AY3,'СКОРАЯ-2019'!$B$2:$CJ$37,35,FALSE)</f>
        <v>86.73543421956002</v>
      </c>
      <c r="AZ5" s="72">
        <f>HLOOKUP(AZ3,'СКОРАЯ-2019'!$B$2:$CJ$37,35,FALSE)</f>
        <v>82.016228868200329</v>
      </c>
      <c r="BA5" s="72">
        <f>HLOOKUP(BA3,'СКОРАЯ-2019'!$B$2:$CJ$37,35,FALSE)</f>
        <v>75.979182259227827</v>
      </c>
      <c r="BB5" s="72">
        <f>HLOOKUP(BB3,'СКОРАЯ-2019'!$B$2:$CJ$37,35,FALSE)</f>
        <v>71.37725599329778</v>
      </c>
      <c r="BC5" s="72">
        <f>HLOOKUP(BC3,'СКОРАЯ-2019'!$B$2:$CJ$37,35,FALSE)</f>
        <v>70.002620056976824</v>
      </c>
      <c r="BD5" s="72">
        <f>HLOOKUP(BD3,'СКОРАЯ-2019'!$B$2:$CJ$37,35,FALSE)</f>
        <v>79.731492593774149</v>
      </c>
      <c r="BE5" s="72">
        <f>HLOOKUP(BE3,'СКОРАЯ-2019'!$B$2:$CJ$37,35,FALSE)</f>
        <v>76.705441860986227</v>
      </c>
      <c r="BF5" s="72">
        <f>HLOOKUP(BF3,'СКОРАЯ-2019'!$B$2:$CJ$37,35,FALSE)</f>
        <v>83.069214809197035</v>
      </c>
      <c r="BG5" s="72">
        <f>HLOOKUP(BG3,'СКОРАЯ-2019'!$B$2:$CJ$37,35,FALSE)</f>
        <v>82.856465007966662</v>
      </c>
      <c r="BH5" s="72">
        <f>HLOOKUP(BH3,'СКОРАЯ-2019'!$B$2:$CJ$37,35,FALSE)</f>
        <v>83.306765641702228</v>
      </c>
      <c r="BI5" s="72">
        <f>HLOOKUP(BI3,'СКОРАЯ-2019'!$B$2:$CJ$37,35,FALSE)</f>
        <v>70.746034145595033</v>
      </c>
      <c r="BJ5" s="72">
        <f>HLOOKUP(BJ3,'СКОРАЯ-2019'!$B$2:$CJ$37,35,FALSE)</f>
        <v>74.051501362271949</v>
      </c>
      <c r="BK5" s="72">
        <f>HLOOKUP(BK3,'СКОРАЯ-2019'!$B$2:$CJ$37,35,FALSE)</f>
        <v>70.778072938039486</v>
      </c>
      <c r="BL5" s="72">
        <f>HLOOKUP(BL3,'СКОРАЯ-2019'!$B$2:$CJ$37,35,FALSE)</f>
        <v>82.595116203943135</v>
      </c>
      <c r="BM5" s="72">
        <f>HLOOKUP(BM3,'СКОРАЯ-2019'!$B$2:$CJ$37,35,FALSE)</f>
        <v>83.125922878448705</v>
      </c>
      <c r="BN5" s="72">
        <f>HLOOKUP(BN3,'СКОРАЯ-2019'!$B$2:$CJ$37,35,FALSE)</f>
        <v>86.40728513911759</v>
      </c>
      <c r="BO5" s="72">
        <f>HLOOKUP(BO3,'СКОРАЯ-2019'!$B$2:$CJ$37,35,FALSE)</f>
        <v>23.824761686054959</v>
      </c>
      <c r="BP5" s="72">
        <f>HLOOKUP(BP3,'СКОРАЯ-2019'!$B$2:$CJ$37,35,FALSE)</f>
        <v>72.57019165894981</v>
      </c>
      <c r="BQ5" s="72">
        <f>HLOOKUP(BQ3,'СКОРАЯ-2019'!$B$2:$CJ$37,35,FALSE)</f>
        <v>77.001235074158132</v>
      </c>
      <c r="BR5" s="72">
        <f>HLOOKUP(BR3,'СКОРАЯ-2019'!$B$2:$CJ$37,35,FALSE)</f>
        <v>83.937978618947071</v>
      </c>
      <c r="BS5" s="72">
        <f>HLOOKUP(BS3,'СКОРАЯ-2019'!$B$2:$CJ$37,35,FALSE)</f>
        <v>80.268174542156729</v>
      </c>
      <c r="BT5" s="72">
        <f>HLOOKUP(BT3,'СКОРАЯ-2019'!$B$2:$CJ$37,35,FALSE)</f>
        <v>88.93602242717914</v>
      </c>
      <c r="BU5" s="72">
        <f>HLOOKUP(BU3,'СКОРАЯ-2019'!$B$2:$CJ$37,35,FALSE)</f>
        <v>82.715081655679384</v>
      </c>
      <c r="BV5" s="72">
        <f>HLOOKUP(BV3,'СКОРАЯ-2019'!$B$2:$CJ$37,35,FALSE)</f>
        <v>77.991005506056254</v>
      </c>
      <c r="BW5" s="72">
        <f>HLOOKUP(BW3,'СКОРАЯ-2019'!$B$2:$CJ$37,35,FALSE)</f>
        <v>81.302949504398981</v>
      </c>
      <c r="BX5" s="72">
        <f>HLOOKUP(BX3,'СКОРАЯ-2019'!$B$2:$CJ$37,35,FALSE)</f>
        <v>84.04869652826072</v>
      </c>
      <c r="BY5" s="72">
        <f>HLOOKUP(BY3,'СКОРАЯ-2019'!$B$2:$CJ$37,35,FALSE)</f>
        <v>88.17943279290094</v>
      </c>
      <c r="BZ5" s="72">
        <f>HLOOKUP(BZ3,'СКОРАЯ-2019'!$B$2:$CJ$37,35,FALSE)</f>
        <v>80.406823594583713</v>
      </c>
      <c r="CA5" s="72">
        <f>HLOOKUP(CA3,'СКОРАЯ-2019'!$B$2:$CJ$37,35,FALSE)</f>
        <v>55.491234075742078</v>
      </c>
      <c r="CB5" s="72">
        <f>HLOOKUP(CB3,'СКОРАЯ-2019'!$B$2:$CJ$37,35,FALSE)</f>
        <v>86.099110023818838</v>
      </c>
      <c r="CC5" s="72">
        <f>HLOOKUP(CC3,'СКОРАЯ-2019'!$B$2:$CJ$37,35,FALSE)</f>
        <v>59.281349663467132</v>
      </c>
      <c r="CD5" s="72">
        <f>HLOOKUP(CD3,'СКОРАЯ-2019'!$B$2:$CJ$37,35,FALSE)</f>
        <v>81.92305880144076</v>
      </c>
      <c r="CE5" s="72">
        <f>HLOOKUP(CE3,'СКОРАЯ-2019'!$B$2:$CJ$37,35,FALSE)</f>
        <v>88.742031448656775</v>
      </c>
      <c r="CF5" s="72">
        <f>HLOOKUP(CF3,'СКОРАЯ-2019'!$B$2:$CJ$37,35,FALSE)</f>
        <v>85.157570149857733</v>
      </c>
      <c r="CG5" s="72">
        <f>HLOOKUP(CG3,'СКОРАЯ-2019'!$B$2:$CJ$37,35,FALSE)</f>
        <v>94.343891224862006</v>
      </c>
      <c r="CH5" s="72">
        <f>HLOOKUP(CH3,'СКОРАЯ-2019'!$B$2:$CJ$37,35,FALSE)</f>
        <v>93.429949640402896</v>
      </c>
      <c r="CI5" s="72">
        <f>HLOOKUP(CI3,'СКОРАЯ-2019'!$B$2:$CJ$37,35,FALSE)</f>
        <v>76.553262683041652</v>
      </c>
      <c r="CJ5" s="72">
        <f>HLOOKUP(CJ3,'СКОРАЯ-2019'!$B$2:$CJ$37,35,FALSE)</f>
        <v>90.770270983763297</v>
      </c>
      <c r="CK5" s="72">
        <f>HLOOKUP(CK3,'СКОРАЯ-2019'!$B$2:$CJ$37,35,FALSE)</f>
        <v>67.000826788429848</v>
      </c>
    </row>
    <row r="6" spans="1:90" s="70" customFormat="1" ht="38.25">
      <c r="A6" s="71" t="s">
        <v>163</v>
      </c>
      <c r="B6" s="187"/>
      <c r="C6" s="73">
        <f>HLOOKUP(C3,'СКОРАЯ-2019'!$B$2:$CJ$37,36,FALSE)</f>
        <v>79.67387185971252</v>
      </c>
      <c r="D6" s="73">
        <f>HLOOKUP(D3,'СКОРАЯ-2019'!$B$2:$CJ$37,36,FALSE)</f>
        <v>92.095162175148687</v>
      </c>
      <c r="E6" s="73">
        <f>HLOOKUP(E3,'СКОРАЯ-2019'!$B$2:$CJ$37,36,FALSE)</f>
        <v>95.49160710915362</v>
      </c>
      <c r="F6" s="73">
        <f>HLOOKUP(F3,'СКОРАЯ-2019'!$B$2:$CJ$37,36,FALSE)</f>
        <v>52.591459805147792</v>
      </c>
      <c r="G6" s="73">
        <f>HLOOKUP(G3,'СКОРАЯ-2019'!$B$2:$CJ$37,36,FALSE)</f>
        <v>93.914856387048928</v>
      </c>
      <c r="H6" s="73">
        <f>HLOOKUP(H3,'СКОРАЯ-2019'!$B$2:$CJ$37,36,FALSE)</f>
        <v>88.317605911102476</v>
      </c>
      <c r="I6" s="73">
        <f>HLOOKUP(I3,'СКОРАЯ-2019'!$B$2:$CJ$37,36,FALSE)</f>
        <v>36.681323041614085</v>
      </c>
      <c r="J6" s="73">
        <f>HLOOKUP(J3,'СКОРАЯ-2019'!$B$2:$CJ$37,36,FALSE)</f>
        <v>44.399846013826995</v>
      </c>
      <c r="K6" s="73">
        <f>HLOOKUP(K3,'СКОРАЯ-2019'!$B$2:$CJ$37,36,FALSE)</f>
        <v>94.850044425383373</v>
      </c>
      <c r="L6" s="73">
        <f>HLOOKUP(L3,'СКОРАЯ-2019'!$B$2:$CJ$37,36,FALSE)</f>
        <v>96.226831032585309</v>
      </c>
      <c r="M6" s="73">
        <f>HLOOKUP(M3,'СКОРАЯ-2019'!$B$2:$CJ$37,36,FALSE)</f>
        <v>95.822645080411689</v>
      </c>
      <c r="N6" s="73">
        <f>HLOOKUP(N3,'СКОРАЯ-2019'!$B$2:$CJ$37,36,FALSE)</f>
        <v>92.933164131793831</v>
      </c>
      <c r="O6" s="73">
        <f>HLOOKUP(O3,'СКОРАЯ-2019'!$B$2:$CJ$37,36,FALSE)</f>
        <v>94.806988529711887</v>
      </c>
      <c r="P6" s="73">
        <f>HLOOKUP(P3,'СКОРАЯ-2019'!$B$2:$CJ$37,36,FALSE)</f>
        <v>95.498347957541796</v>
      </c>
      <c r="Q6" s="73">
        <f>HLOOKUP(Q3,'СКОРАЯ-2019'!$B$2:$CJ$37,36,FALSE)</f>
        <v>88.114669845967171</v>
      </c>
      <c r="R6" s="73">
        <f>HLOOKUP(R3,'СКОРАЯ-2019'!$B$2:$CJ$37,36,FALSE)</f>
        <v>86.716700491574429</v>
      </c>
      <c r="S6" s="73">
        <f>HLOOKUP(S3,'СКОРАЯ-2019'!$B$2:$CJ$37,36,FALSE)</f>
        <v>95.207767788344412</v>
      </c>
      <c r="T6" s="73">
        <f>HLOOKUP(T3,'СКОРАЯ-2019'!$B$2:$CJ$37,36,FALSE)</f>
        <v>95.295121964476309</v>
      </c>
      <c r="U6" s="73">
        <f>HLOOKUP(U3,'СКОРАЯ-2019'!$B$2:$CJ$37,36,FALSE)</f>
        <v>57.476258780986512</v>
      </c>
      <c r="V6" s="73">
        <f>HLOOKUP(V3,'СКОРАЯ-2019'!$B$2:$CJ$37,36,FALSE)</f>
        <v>84.826026405121766</v>
      </c>
      <c r="W6" s="73">
        <f>HLOOKUP(W3,'СКОРАЯ-2019'!$B$2:$CJ$37,36,FALSE)</f>
        <v>95.20486319619998</v>
      </c>
      <c r="X6" s="73">
        <f>HLOOKUP(X3,'СКОРАЯ-2019'!$B$2:$CJ$37,36,FALSE)</f>
        <v>78.788220912200046</v>
      </c>
      <c r="Y6" s="73">
        <f>HLOOKUP(Y3,'СКОРАЯ-2019'!$B$2:$CJ$37,36,FALSE)</f>
        <v>98.841826231116201</v>
      </c>
      <c r="Z6" s="73">
        <f>HLOOKUP(Z3,'СКОРАЯ-2019'!$B$2:$CJ$37,36,FALSE)</f>
        <v>72.327071796123192</v>
      </c>
      <c r="AA6" s="73">
        <f>HLOOKUP(AA3,'СКОРАЯ-2019'!$B$2:$CJ$37,36,FALSE)</f>
        <v>88.037421627386919</v>
      </c>
      <c r="AB6" s="73">
        <f>HLOOKUP(AB3,'СКОРАЯ-2019'!$B$2:$CJ$37,36,FALSE)</f>
        <v>84.540005331815649</v>
      </c>
      <c r="AC6" s="73">
        <f>HLOOKUP(AC3,'СКОРАЯ-2019'!$B$2:$CJ$37,36,FALSE)</f>
        <v>94.886392832007573</v>
      </c>
      <c r="AD6" s="73">
        <f>HLOOKUP(AD3,'СКОРАЯ-2019'!$B$2:$CJ$37,36,FALSE)</f>
        <v>92.527950387799677</v>
      </c>
      <c r="AE6" s="73">
        <f>HLOOKUP(AE3,'СКОРАЯ-2019'!$B$2:$CJ$37,36,FALSE)</f>
        <v>91.841125921718188</v>
      </c>
      <c r="AF6" s="73">
        <f>HLOOKUP(AF3,'СКОРАЯ-2019'!$B$2:$CJ$37,36,FALSE)</f>
        <v>97.018770160437967</v>
      </c>
      <c r="AG6" s="73">
        <f>HLOOKUP(AG3,'СКОРАЯ-2019'!$B$2:$CJ$37,36,FALSE)</f>
        <v>95.046459760395905</v>
      </c>
      <c r="AH6" s="73">
        <f>HLOOKUP(AH3,'СКОРАЯ-2019'!$B$2:$CJ$37,36,FALSE)</f>
        <v>81.138687139740824</v>
      </c>
      <c r="AI6" s="73">
        <f>HLOOKUP(AI3,'СКОРАЯ-2019'!$B$2:$CJ$37,36,FALSE)</f>
        <v>95.54706610876903</v>
      </c>
      <c r="AJ6" s="73">
        <f>HLOOKUP(AJ3,'СКОРАЯ-2019'!$B$2:$CJ$37,36,FALSE)</f>
        <v>92.426323417738232</v>
      </c>
      <c r="AK6" s="73">
        <f>HLOOKUP(AK3,'СКОРАЯ-2019'!$B$2:$CJ$37,36,FALSE)</f>
        <v>97.34998978264214</v>
      </c>
      <c r="AL6" s="73">
        <f>HLOOKUP(AL3,'СКОРАЯ-2019'!$B$2:$CJ$37,36,FALSE)</f>
        <v>72.282496349914567</v>
      </c>
      <c r="AM6" s="73">
        <f>HLOOKUP(AM3,'СКОРАЯ-2019'!$B$2:$CJ$37,36,FALSE)</f>
        <v>82.321673506625771</v>
      </c>
      <c r="AN6" s="73">
        <f>HLOOKUP(AN3,'СКОРАЯ-2019'!$B$2:$CJ$37,36,FALSE)</f>
        <v>95.006874968737762</v>
      </c>
      <c r="AO6" s="73">
        <f>HLOOKUP(AO3,'СКОРАЯ-2019'!$B$2:$CJ$37,36,FALSE)</f>
        <v>93.320514993130601</v>
      </c>
      <c r="AP6" s="73">
        <f>HLOOKUP(AP3,'СКОРАЯ-2019'!$B$2:$CJ$37,36,FALSE)</f>
        <v>91.737895998183589</v>
      </c>
      <c r="AQ6" s="73">
        <f>HLOOKUP(AQ3,'СКОРАЯ-2019'!$B$2:$CJ$37,36,FALSE)</f>
        <v>96.501037717753945</v>
      </c>
      <c r="AR6" s="73">
        <f>HLOOKUP(AR3,'СКОРАЯ-2019'!$B$2:$CJ$37,36,FALSE)</f>
        <v>92.682230096733434</v>
      </c>
      <c r="AS6" s="73">
        <f>HLOOKUP(AS3,'СКОРАЯ-2019'!$B$2:$CJ$37,36,FALSE)</f>
        <v>87.96583788947413</v>
      </c>
      <c r="AT6" s="73">
        <f>HLOOKUP(AT3,'СКОРАЯ-2019'!$B$2:$CJ$37,36,FALSE)</f>
        <v>90.942488735878442</v>
      </c>
      <c r="AU6" s="73">
        <f>HLOOKUP(AU3,'СКОРАЯ-2019'!$B$2:$CJ$37,36,FALSE)</f>
        <v>91.282883496440817</v>
      </c>
      <c r="AV6" s="73">
        <f>HLOOKUP(AV3,'СКОРАЯ-2019'!$B$2:$CJ$37,36,FALSE)</f>
        <v>85.603265104657936</v>
      </c>
      <c r="AW6" s="73">
        <f>HLOOKUP(AW3,'СКОРАЯ-2019'!$B$2:$CJ$37,36,FALSE)</f>
        <v>77.288318824359351</v>
      </c>
      <c r="AX6" s="73">
        <f>HLOOKUP(AX3,'СКОРАЯ-2019'!$B$2:$CJ$37,36,FALSE)</f>
        <v>95.923443129979631</v>
      </c>
      <c r="AY6" s="73">
        <f>HLOOKUP(AY3,'СКОРАЯ-2019'!$B$2:$CJ$37,36,FALSE)</f>
        <v>94.258409908021022</v>
      </c>
      <c r="AZ6" s="73">
        <f>HLOOKUP(AZ3,'СКОРАЯ-2019'!$B$2:$CJ$37,36,FALSE)</f>
        <v>92.09500361305362</v>
      </c>
      <c r="BA6" s="73">
        <f>HLOOKUP(BA3,'СКОРАЯ-2019'!$B$2:$CJ$37,36,FALSE)</f>
        <v>86.727800104739984</v>
      </c>
      <c r="BB6" s="73">
        <f>HLOOKUP(BB3,'СКОРАЯ-2019'!$B$2:$CJ$37,36,FALSE)</f>
        <v>77.571958640928102</v>
      </c>
      <c r="BC6" s="73">
        <f>HLOOKUP(BC3,'СКОРАЯ-2019'!$B$2:$CJ$37,36,FALSE)</f>
        <v>77.653655623018594</v>
      </c>
      <c r="BD6" s="73">
        <f>HLOOKUP(BD3,'СКОРАЯ-2019'!$B$2:$CJ$37,36,FALSE)</f>
        <v>89.379831617792277</v>
      </c>
      <c r="BE6" s="73">
        <f>HLOOKUP(BE3,'СКОРАЯ-2019'!$B$2:$CJ$37,36,FALSE)</f>
        <v>87.803489663984521</v>
      </c>
      <c r="BF6" s="73">
        <f>HLOOKUP(BF3,'СКОРАЯ-2019'!$B$2:$CJ$37,36,FALSE)</f>
        <v>93.894902808487629</v>
      </c>
      <c r="BG6" s="73">
        <f>HLOOKUP(BG3,'СКОРАЯ-2019'!$B$2:$CJ$37,36,FALSE)</f>
        <v>92.859949696013558</v>
      </c>
      <c r="BH6" s="73">
        <f>HLOOKUP(BH3,'СКОРАЯ-2019'!$B$2:$CJ$37,36,FALSE)</f>
        <v>94.116476335734234</v>
      </c>
      <c r="BI6" s="73">
        <f>HLOOKUP(BI3,'СКОРАЯ-2019'!$B$2:$CJ$37,36,FALSE)</f>
        <v>75.839029056502454</v>
      </c>
      <c r="BJ6" s="73">
        <f>HLOOKUP(BJ3,'СКОРАЯ-2019'!$B$2:$CJ$37,36,FALSE)</f>
        <v>85.253449798519028</v>
      </c>
      <c r="BK6" s="73">
        <f>HLOOKUP(BK3,'СКОРАЯ-2019'!$B$2:$CJ$37,36,FALSE)</f>
        <v>82.663157545047767</v>
      </c>
      <c r="BL6" s="73">
        <f>HLOOKUP(BL3,'СКОРАЯ-2019'!$B$2:$CJ$37,36,FALSE)</f>
        <v>94.47322456618754</v>
      </c>
      <c r="BM6" s="73">
        <f>HLOOKUP(BM3,'СКОРАЯ-2019'!$B$2:$CJ$37,36,FALSE)</f>
        <v>87.885008149782578</v>
      </c>
      <c r="BN6" s="73">
        <f>HLOOKUP(BN3,'СКОРАЯ-2019'!$B$2:$CJ$37,36,FALSE)</f>
        <v>90.802427945331416</v>
      </c>
      <c r="BO6" s="73">
        <f>HLOOKUP(BO3,'СКОРАЯ-2019'!$B$2:$CJ$37,36,FALSE)</f>
        <v>35.056823963800205</v>
      </c>
      <c r="BP6" s="73">
        <f>HLOOKUP(BP3,'СКОРАЯ-2019'!$B$2:$CJ$37,36,FALSE)</f>
        <v>87.087721746546393</v>
      </c>
      <c r="BQ6" s="73">
        <f>HLOOKUP(BQ3,'СКОРАЯ-2019'!$B$2:$CJ$37,36,FALSE)</f>
        <v>87.476640755947727</v>
      </c>
      <c r="BR6" s="73">
        <f>HLOOKUP(BR3,'СКОРАЯ-2019'!$B$2:$CJ$37,36,FALSE)</f>
        <v>93.08648666443861</v>
      </c>
      <c r="BS6" s="73">
        <f>HLOOKUP(BS3,'СКОРАЯ-2019'!$B$2:$CJ$37,36,FALSE)</f>
        <v>94.817824582330374</v>
      </c>
      <c r="BT6" s="73">
        <f>HLOOKUP(BT3,'СКОРАЯ-2019'!$B$2:$CJ$37,36,FALSE)</f>
        <v>94.380190644088856</v>
      </c>
      <c r="BU6" s="73">
        <f>HLOOKUP(BU3,'СКОРАЯ-2019'!$B$2:$CJ$37,36,FALSE)</f>
        <v>93.820713541699945</v>
      </c>
      <c r="BV6" s="73">
        <f>HLOOKUP(BV3,'СКОРАЯ-2019'!$B$2:$CJ$37,36,FALSE)</f>
        <v>85.567644397029667</v>
      </c>
      <c r="BW6" s="73">
        <f>HLOOKUP(BW3,'СКОРАЯ-2019'!$B$2:$CJ$37,36,FALSE)</f>
        <v>89.910859805093835</v>
      </c>
      <c r="BX6" s="73">
        <f>HLOOKUP(BX3,'СКОРАЯ-2019'!$B$2:$CJ$37,36,FALSE)</f>
        <v>93.25615977355892</v>
      </c>
      <c r="BY6" s="73">
        <f>HLOOKUP(BY3,'СКОРАЯ-2019'!$B$2:$CJ$37,36,FALSE)</f>
        <v>94.866526135967362</v>
      </c>
      <c r="BZ6" s="73">
        <f>HLOOKUP(BZ3,'СКОРАЯ-2019'!$B$2:$CJ$37,36,FALSE)</f>
        <v>93.856991898169412</v>
      </c>
      <c r="CA6" s="73">
        <f>HLOOKUP(CA3,'СКОРАЯ-2019'!$B$2:$CJ$37,36,FALSE)</f>
        <v>58.843638503372105</v>
      </c>
      <c r="CB6" s="73">
        <f>HLOOKUP(CB3,'СКОРАЯ-2019'!$B$2:$CJ$37,36,FALSE)</f>
        <v>94.497409277021887</v>
      </c>
      <c r="CC6" s="73">
        <f>HLOOKUP(CC3,'СКОРАЯ-2019'!$B$2:$CJ$37,36,FALSE)</f>
        <v>67.985652195598732</v>
      </c>
      <c r="CD6" s="73">
        <f>HLOOKUP(CD3,'СКОРАЯ-2019'!$B$2:$CJ$37,36,FALSE)</f>
        <v>90.247119880147352</v>
      </c>
      <c r="CE6" s="73">
        <f>HLOOKUP(CE3,'СКОРАЯ-2019'!$B$2:$CJ$37,36,FALSE)</f>
        <v>95.862633295160265</v>
      </c>
      <c r="CF6" s="73">
        <f>HLOOKUP(CF3,'СКОРАЯ-2019'!$B$2:$CJ$37,36,FALSE)</f>
        <v>94.332079092167248</v>
      </c>
      <c r="CG6" s="73">
        <f>HLOOKUP(CG3,'СКОРАЯ-2019'!$B$2:$CJ$37,36,FALSE)</f>
        <v>96.931843548238916</v>
      </c>
      <c r="CH6" s="73">
        <f>HLOOKUP(CH3,'СКОРАЯ-2019'!$B$2:$CJ$37,36,FALSE)</f>
        <v>97.386153097304415</v>
      </c>
      <c r="CI6" s="73">
        <f>HLOOKUP(CI3,'СКОРАЯ-2019'!$B$2:$CJ$37,36,FALSE)</f>
        <v>91.277017783806272</v>
      </c>
      <c r="CJ6" s="73">
        <f>HLOOKUP(CJ3,'СКОРАЯ-2019'!$B$2:$CJ$37,36,FALSE)</f>
        <v>96.030649567675169</v>
      </c>
      <c r="CK6" s="73">
        <f>HLOOKUP(CK3,'СКОРАЯ-2019'!$B$2:$CJ$37,36,FALSE)</f>
        <v>74.66145379135726</v>
      </c>
    </row>
    <row r="7" spans="1:90" s="70" customFormat="1"/>
    <row r="8" spans="1:90" s="70" customFormat="1">
      <c r="A8" s="69" t="s">
        <v>153</v>
      </c>
      <c r="B8" s="187">
        <v>2020</v>
      </c>
      <c r="C8" s="72">
        <f>HLOOKUP(C3,'СКОРАЯ 2020'!$B$2:$CJ$38,36,FALSE)</f>
        <v>76.658417533837991</v>
      </c>
      <c r="D8" s="72">
        <f>HLOOKUP(D3,'СКОРАЯ 2020'!$B$2:$CJ$38,36,FALSE)</f>
        <v>80.340099522933656</v>
      </c>
      <c r="E8" s="72">
        <f>HLOOKUP(E3,'СКОРАЯ 2020'!$B$2:$CJ$38,36,FALSE)</f>
        <v>80.171891906768039</v>
      </c>
      <c r="F8" s="72">
        <f>HLOOKUP(F3,'СКОРАЯ 2020'!$B$2:$CJ$38,36,FALSE)</f>
        <v>31.383340843468737</v>
      </c>
      <c r="G8" s="72">
        <f>HLOOKUP(G3,'СКОРАЯ 2020'!$B$2:$CJ$38,36,FALSE)</f>
        <v>57.786164244623038</v>
      </c>
      <c r="H8" s="72">
        <f>HLOOKUP(H3,'СКОРАЯ 2020'!$B$2:$CJ$38,36,FALSE)</f>
        <v>81.611972109339533</v>
      </c>
      <c r="I8" s="72">
        <f>HLOOKUP(I3,'СКОРАЯ 2020'!$B$2:$CJ$38,36,FALSE)</f>
        <v>77.902677158026933</v>
      </c>
      <c r="J8" s="72">
        <f>HLOOKUP(J3,'СКОРАЯ 2020'!$B$2:$CJ$38,36,FALSE)</f>
        <v>73.573247271434738</v>
      </c>
      <c r="K8" s="72">
        <f>HLOOKUP(K3,'СКОРАЯ 2020'!$B$2:$CJ$38,36,FALSE)</f>
        <v>83.829905122764842</v>
      </c>
      <c r="L8" s="72">
        <f>HLOOKUP(L3,'СКОРАЯ 2020'!$B$2:$CJ$38,36,FALSE)</f>
        <v>83.592909537728104</v>
      </c>
      <c r="M8" s="72">
        <f>HLOOKUP(M3,'СКОРАЯ 2020'!$B$2:$CJ$38,36,FALSE)</f>
        <v>86.722557343655808</v>
      </c>
      <c r="N8" s="72">
        <f>HLOOKUP(N3,'СКОРАЯ 2020'!$B$2:$CJ$38,36,FALSE)</f>
        <v>81.795129273213121</v>
      </c>
      <c r="O8" s="72">
        <f>HLOOKUP(O3,'СКОРАЯ 2020'!$B$2:$CJ$38,36,FALSE)</f>
        <v>84.044240363405038</v>
      </c>
      <c r="P8" s="72">
        <f>HLOOKUP(P3,'СКОРАЯ 2020'!$B$2:$CJ$38,36,FALSE)</f>
        <v>82.047691089707826</v>
      </c>
      <c r="Q8" s="72">
        <f>HLOOKUP(Q3,'СКОРАЯ 2020'!$B$2:$CJ$38,36,FALSE)</f>
        <v>77.955460686759423</v>
      </c>
      <c r="R8" s="72">
        <f>HLOOKUP(R3,'СКОРАЯ 2020'!$B$2:$CJ$38,36,FALSE)</f>
        <v>83.011953762166584</v>
      </c>
      <c r="S8" s="72">
        <f>HLOOKUP(S3,'СКОРАЯ 2020'!$B$2:$CJ$38,36,FALSE)</f>
        <v>84.376374112025218</v>
      </c>
      <c r="T8" s="72">
        <f>HLOOKUP(T3,'СКОРАЯ 2020'!$B$2:$CJ$38,36,FALSE)</f>
        <v>84.023796760965965</v>
      </c>
      <c r="U8" s="72">
        <f>HLOOKUP(U3,'СКОРАЯ 2020'!$B$2:$CJ$38,36,FALSE)</f>
        <v>64.411658968559692</v>
      </c>
      <c r="V8" s="72">
        <f>HLOOKUP(V3,'СКОРАЯ 2020'!$B$2:$CJ$38,36,FALSE)</f>
        <v>74.341610028200421</v>
      </c>
      <c r="W8" s="72">
        <f>HLOOKUP(W3,'СКОРАЯ 2020'!$B$2:$CJ$38,36,FALSE)</f>
        <v>91.33379570592723</v>
      </c>
      <c r="X8" s="72">
        <f>HLOOKUP(X3,'СКОРАЯ 2020'!$B$2:$CJ$38,36,FALSE)</f>
        <v>77.385353418963788</v>
      </c>
      <c r="Y8" s="72">
        <f>HLOOKUP(Y3,'СКОРАЯ 2020'!$B$2:$CJ$38,36,FALSE)</f>
        <v>95.399264164855765</v>
      </c>
      <c r="Z8" s="72">
        <f>HLOOKUP(Z3,'СКОРАЯ 2020'!$B$2:$CJ$38,36,FALSE)</f>
        <v>73.21163537525095</v>
      </c>
      <c r="AA8" s="72">
        <f>HLOOKUP(AA3,'СКОРАЯ 2020'!$B$2:$CJ$38,36,FALSE)</f>
        <v>81.2546906516327</v>
      </c>
      <c r="AB8" s="72">
        <f>HLOOKUP(AB3,'СКОРАЯ 2020'!$B$2:$CJ$38,36,FALSE)</f>
        <v>76.00797655184742</v>
      </c>
      <c r="AC8" s="72">
        <f>HLOOKUP(AC3,'СКОРАЯ 2020'!$B$2:$CJ$38,36,FALSE)</f>
        <v>86.113284450402247</v>
      </c>
      <c r="AD8" s="72">
        <f>HLOOKUP(AD3,'СКОРАЯ 2020'!$B$2:$CJ$38,36,FALSE)</f>
        <v>82.907191582832965</v>
      </c>
      <c r="AE8" s="72">
        <f>HLOOKUP(AE3,'СКОРАЯ 2020'!$B$2:$CJ$38,36,FALSE)</f>
        <v>28.392979445030488</v>
      </c>
      <c r="AF8" s="72">
        <f>HLOOKUP(AF3,'СКОРАЯ 2020'!$B$2:$CJ$38,36,FALSE)</f>
        <v>92.540642129050738</v>
      </c>
      <c r="AG8" s="72">
        <f>HLOOKUP(AG3,'СКОРАЯ 2020'!$B$2:$CJ$38,36,FALSE)</f>
        <v>87.413195171557504</v>
      </c>
      <c r="AH8" s="72">
        <f>HLOOKUP(AH3,'СКОРАЯ 2020'!$B$2:$CJ$38,36,FALSE)</f>
        <v>81.92181425737553</v>
      </c>
      <c r="AI8" s="72">
        <f>HLOOKUP(AI3,'СКОРАЯ 2020'!$B$2:$CJ$38,36,FALSE)</f>
        <v>80.217590686159781</v>
      </c>
      <c r="AJ8" s="72">
        <f>HLOOKUP(AJ3,'СКОРАЯ 2020'!$B$2:$CJ$38,36,FALSE)</f>
        <v>78.609405545171541</v>
      </c>
      <c r="AK8" s="72">
        <f>HLOOKUP(AK3,'СКОРАЯ 2020'!$B$2:$CJ$38,36,FALSE)</f>
        <v>84.214139738541874</v>
      </c>
      <c r="AL8" s="72">
        <f>HLOOKUP(AL3,'СКОРАЯ 2020'!$B$2:$CJ$38,36,FALSE)</f>
        <v>64.583466287829935</v>
      </c>
      <c r="AM8" s="72">
        <f>HLOOKUP(AM3,'СКОРАЯ 2020'!$B$2:$CJ$38,36,FALSE)</f>
        <v>77.657412014374501</v>
      </c>
      <c r="AN8" s="72">
        <f>HLOOKUP(AN3,'СКОРАЯ 2020'!$B$2:$CJ$38,36,FALSE)</f>
        <v>83.108275561558131</v>
      </c>
      <c r="AO8" s="72">
        <f>HLOOKUP(AO3,'СКОРАЯ 2020'!$B$2:$CJ$38,36,FALSE)</f>
        <v>83.652388219454039</v>
      </c>
      <c r="AP8" s="72">
        <f>HLOOKUP(AP3,'СКОРАЯ 2020'!$B$2:$CJ$38,36,FALSE)</f>
        <v>78.477276037775638</v>
      </c>
      <c r="AQ8" s="72">
        <f>HLOOKUP(AQ3,'СКОРАЯ 2020'!$B$2:$CJ$38,36,FALSE)</f>
        <v>87.220748565382991</v>
      </c>
      <c r="AR8" s="72">
        <f>HLOOKUP(AR3,'СКОРАЯ 2020'!$B$2:$CJ$38,36,FALSE)</f>
        <v>23.194136819605191</v>
      </c>
      <c r="AS8" s="72">
        <f>HLOOKUP(AS3,'СКОРАЯ 2020'!$B$2:$CJ$38,36,FALSE)</f>
        <v>75.39065985230684</v>
      </c>
      <c r="AT8" s="72">
        <f>HLOOKUP(AT3,'СКОРАЯ 2020'!$B$2:$CJ$38,36,FALSE)</f>
        <v>74.255649153592074</v>
      </c>
      <c r="AU8" s="72">
        <f>HLOOKUP(AU3,'СКОРАЯ 2020'!$B$2:$CJ$38,36,FALSE)</f>
        <v>84.713124000525781</v>
      </c>
      <c r="AV8" s="72">
        <f>HLOOKUP(AV3,'СКОРАЯ 2020'!$B$2:$CJ$38,36,FALSE)</f>
        <v>77.387496435120539</v>
      </c>
      <c r="AW8" s="72">
        <f>HLOOKUP(AW3,'СКОРАЯ 2020'!$B$2:$CJ$38,36,FALSE)</f>
        <v>88.744708384064339</v>
      </c>
      <c r="AX8" s="72">
        <f>HLOOKUP(AX3,'СКОРАЯ 2020'!$B$2:$CJ$38,36,FALSE)</f>
        <v>85.006073726089738</v>
      </c>
      <c r="AY8" s="72">
        <f>HLOOKUP(AY3,'СКОРАЯ 2020'!$B$2:$CJ$38,36,FALSE)</f>
        <v>85.596083326932543</v>
      </c>
      <c r="AZ8" s="72">
        <f>HLOOKUP(AZ3,'СКОРАЯ 2020'!$B$2:$CJ$38,36,FALSE)</f>
        <v>81.672302144195712</v>
      </c>
      <c r="BA8" s="72">
        <f>HLOOKUP(BA3,'СКОРАЯ 2020'!$B$2:$CJ$38,36,FALSE)</f>
        <v>82.612409010937498</v>
      </c>
      <c r="BB8" s="72">
        <f>HLOOKUP(BB3,'СКОРАЯ 2020'!$B$2:$CJ$38,36,FALSE)</f>
        <v>78.824695927135778</v>
      </c>
      <c r="BC8" s="72">
        <f>HLOOKUP(BC3,'СКОРАЯ 2020'!$B$2:$CJ$38,36,FALSE)</f>
        <v>76.279724698860775</v>
      </c>
      <c r="BD8" s="72">
        <f>HLOOKUP(BD3,'СКОРАЯ 2020'!$B$2:$CJ$38,36,FALSE)</f>
        <v>83.065209404585019</v>
      </c>
      <c r="BE8" s="72">
        <f>HLOOKUP(BE3,'СКОРАЯ 2020'!$B$2:$CJ$38,36,FALSE)</f>
        <v>81.504769068814667</v>
      </c>
      <c r="BF8" s="72">
        <f>HLOOKUP(BF3,'СКОРАЯ 2020'!$B$2:$CJ$38,36,FALSE)</f>
        <v>75.150335517034932</v>
      </c>
      <c r="BG8" s="72">
        <f>HLOOKUP(BG3,'СКОРАЯ 2020'!$B$2:$CJ$38,36,FALSE)</f>
        <v>79.905598349267066</v>
      </c>
      <c r="BH8" s="72">
        <f>HLOOKUP(BH3,'СКОРАЯ 2020'!$B$2:$CJ$38,36,FALSE)</f>
        <v>84.864129075065819</v>
      </c>
      <c r="BI8" s="72">
        <f>HLOOKUP(BI3,'СКОРАЯ 2020'!$B$2:$CJ$38,36,FALSE)</f>
        <v>66.34698313022902</v>
      </c>
      <c r="BJ8" s="72">
        <f>HLOOKUP(BJ3,'СКОРАЯ 2020'!$B$2:$CJ$38,36,FALSE)</f>
        <v>76.55796882009858</v>
      </c>
      <c r="BK8" s="72">
        <f>HLOOKUP(BK3,'СКОРАЯ 2020'!$B$2:$CJ$38,36,FALSE)</f>
        <v>78.004353472356883</v>
      </c>
      <c r="BL8" s="72">
        <f>HLOOKUP(BL3,'СКОРАЯ 2020'!$B$2:$CJ$38,36,FALSE)</f>
        <v>82.875579745386261</v>
      </c>
      <c r="BM8" s="72">
        <f>HLOOKUP(BM3,'СКОРАЯ 2020'!$B$2:$CJ$38,36,FALSE)</f>
        <v>83.120029770065301</v>
      </c>
      <c r="BN8" s="72">
        <f>HLOOKUP(BN3,'СКОРАЯ 2020'!$B$2:$CJ$38,36,FALSE)</f>
        <v>92.70435692215213</v>
      </c>
      <c r="BO8" s="72">
        <f>HLOOKUP(BO3,'СКОРАЯ 2020'!$B$2:$CJ$38,36,FALSE)</f>
        <v>77.024014399548719</v>
      </c>
      <c r="BP8" s="72">
        <f>HLOOKUP(BP3,'СКОРАЯ 2020'!$B$2:$CJ$38,36,FALSE)</f>
        <v>75.245880629927569</v>
      </c>
      <c r="BQ8" s="72">
        <f>HLOOKUP(BQ3,'СКОРАЯ 2020'!$B$2:$CJ$38,36,FALSE)</f>
        <v>70.306596462110718</v>
      </c>
      <c r="BR8" s="72">
        <f>HLOOKUP(BR3,'СКОРАЯ 2020'!$B$2:$CJ$38,36,FALSE)</f>
        <v>86.702141363077118</v>
      </c>
      <c r="BS8" s="72">
        <f>HLOOKUP(BS3,'СКОРАЯ 2020'!$B$2:$CJ$38,36,FALSE)</f>
        <v>84.762525486479873</v>
      </c>
      <c r="BT8" s="72">
        <f>HLOOKUP(BT3,'СКОРАЯ 2020'!$B$2:$CJ$38,36,FALSE)</f>
        <v>82.776372777803175</v>
      </c>
      <c r="BU8" s="72">
        <f>HLOOKUP(BU3,'СКОРАЯ 2020'!$B$2:$CJ$38,36,FALSE)</f>
        <v>84.320720570913736</v>
      </c>
      <c r="BV8" s="72">
        <f>HLOOKUP(BV3,'СКОРАЯ 2020'!$B$2:$CJ$38,36,FALSE)</f>
        <v>80.855621106684453</v>
      </c>
      <c r="BW8" s="72">
        <f>HLOOKUP(BW3,'СКОРАЯ 2020'!$B$2:$CJ$38,36,FALSE)</f>
        <v>84.609161534130777</v>
      </c>
      <c r="BX8" s="72">
        <f>HLOOKUP(BX3,'СКОРАЯ 2020'!$B$2:$CJ$38,36,FALSE)</f>
        <v>84.286195034530522</v>
      </c>
      <c r="BY8" s="72">
        <f>HLOOKUP(BY3,'СКОРАЯ 2020'!$B$2:$CJ$38,36,FALSE)</f>
        <v>88.189142433549975</v>
      </c>
      <c r="BZ8" s="72">
        <f>HLOOKUP(BZ3,'СКОРАЯ 2020'!$B$2:$CJ$38,36,FALSE)</f>
        <v>81.744812664744188</v>
      </c>
      <c r="CA8" s="72">
        <f>HLOOKUP(CA3,'СКОРАЯ 2020'!$B$2:$CJ$38,36,FALSE)</f>
        <v>48.10911957972754</v>
      </c>
      <c r="CB8" s="72">
        <f>HLOOKUP(CB3,'СКОРАЯ 2020'!$B$2:$CJ$38,36,FALSE)</f>
        <v>54.706670985964003</v>
      </c>
      <c r="CC8" s="72">
        <f>HLOOKUP(CC3,'СКОРАЯ 2020'!$B$2:$CJ$38,36,FALSE)</f>
        <v>58.407233636157443</v>
      </c>
      <c r="CD8" s="72">
        <f>HLOOKUP(CD3,'СКОРАЯ 2020'!$B$2:$CJ$38,36,FALSE)</f>
        <v>82.197228125145429</v>
      </c>
      <c r="CE8" s="72">
        <f>HLOOKUP(CE3,'СКОРАЯ 2020'!$B$2:$CJ$38,36,FALSE)</f>
        <v>90.330453365929657</v>
      </c>
      <c r="CF8" s="72">
        <f>HLOOKUP(CF3,'СКОРАЯ 2020'!$B$2:$CJ$38,36,FALSE)</f>
        <v>84.735008952788888</v>
      </c>
      <c r="CG8" s="72">
        <f>HLOOKUP(CG3,'СКОРАЯ 2020'!$B$2:$CJ$38,36,FALSE)</f>
        <v>97.344309846738213</v>
      </c>
      <c r="CH8" s="72">
        <f>HLOOKUP(CH3,'СКОРАЯ 2020'!$B$2:$CJ$38,36,FALSE)</f>
        <v>93.8085991026215</v>
      </c>
      <c r="CI8" s="72">
        <f>HLOOKUP(CI3,'СКОРАЯ 2020'!$B$2:$CJ$38,36,FALSE)</f>
        <v>77.710377823496614</v>
      </c>
      <c r="CJ8" s="72">
        <f>HLOOKUP(CJ3,'СКОРАЯ 2020'!$B$2:$CJ$38,36,FALSE)</f>
        <v>49.1178191663927</v>
      </c>
      <c r="CK8" s="72">
        <f>HLOOKUP(CK3,'СКОРАЯ 2020'!$B$2:$CJ$38,36,FALSE)</f>
        <v>71.195806625035956</v>
      </c>
    </row>
    <row r="9" spans="1:90" s="70" customFormat="1" ht="38.25">
      <c r="A9" s="71" t="s">
        <v>163</v>
      </c>
      <c r="B9" s="187"/>
      <c r="C9" s="73">
        <f>HLOOKUP(C3,'СКОРАЯ 2020'!$B$2:$CJ$38,37,FALSE)</f>
        <v>85.484806787821483</v>
      </c>
      <c r="D9" s="73">
        <f>HLOOKUP(D3,'СКОРАЯ 2020'!$B$2:$CJ$38,37,FALSE)</f>
        <v>93.087066114940882</v>
      </c>
      <c r="E9" s="73">
        <f>HLOOKUP(E3,'СКОРАЯ 2020'!$B$2:$CJ$38,37,FALSE)</f>
        <v>95.481528223553838</v>
      </c>
      <c r="F9" s="73">
        <f>HLOOKUP(F3,'СКОРАЯ 2020'!$B$2:$CJ$38,37,FALSE)</f>
        <v>41.032426486626235</v>
      </c>
      <c r="G9" s="73">
        <f>HLOOKUP(G3,'СКОРАЯ 2020'!$B$2:$CJ$38,37,FALSE)</f>
        <v>94.226847797657157</v>
      </c>
      <c r="H9" s="73">
        <f>HLOOKUP(H3,'СКОРАЯ 2020'!$B$2:$CJ$38,37,FALSE)</f>
        <v>94.502644007388554</v>
      </c>
      <c r="I9" s="73">
        <f>HLOOKUP(I3,'СКОРАЯ 2020'!$B$2:$CJ$38,37,FALSE)</f>
        <v>92.519891456689791</v>
      </c>
      <c r="J9" s="73">
        <f>HLOOKUP(J3,'СКОРАЯ 2020'!$B$2:$CJ$38,37,FALSE)</f>
        <v>83.190960787713365</v>
      </c>
      <c r="K9" s="73">
        <f>HLOOKUP(K3,'СКОРАЯ 2020'!$B$2:$CJ$38,37,FALSE)</f>
        <v>96.374087794706014</v>
      </c>
      <c r="L9" s="73">
        <f>HLOOKUP(L3,'СКОРАЯ 2020'!$B$2:$CJ$38,37,FALSE)</f>
        <v>95.368116329682252</v>
      </c>
      <c r="M9" s="73">
        <f>HLOOKUP(M3,'СКОРАЯ 2020'!$B$2:$CJ$38,37,FALSE)</f>
        <v>93.855768864538774</v>
      </c>
      <c r="N9" s="73">
        <f>HLOOKUP(N3,'СКОРАЯ 2020'!$B$2:$CJ$38,37,FALSE)</f>
        <v>93.123764436397764</v>
      </c>
      <c r="O9" s="73">
        <f>HLOOKUP(O3,'СКОРАЯ 2020'!$B$2:$CJ$38,37,FALSE)</f>
        <v>95.257346785387298</v>
      </c>
      <c r="P9" s="73">
        <f>HLOOKUP(P3,'СКОРАЯ 2020'!$B$2:$CJ$38,37,FALSE)</f>
        <v>94.444133273735545</v>
      </c>
      <c r="Q9" s="73">
        <f>HLOOKUP(Q3,'СКОРАЯ 2020'!$B$2:$CJ$38,37,FALSE)</f>
        <v>89.383011955500578</v>
      </c>
      <c r="R9" s="73">
        <f>HLOOKUP(R3,'СКОРАЯ 2020'!$B$2:$CJ$38,37,FALSE)</f>
        <v>94.672245345546187</v>
      </c>
      <c r="S9" s="73">
        <f>HLOOKUP(S3,'СКОРАЯ 2020'!$B$2:$CJ$38,37,FALSE)</f>
        <v>95.023970731190872</v>
      </c>
      <c r="T9" s="73">
        <f>HLOOKUP(T3,'СКОРАЯ 2020'!$B$2:$CJ$38,37,FALSE)</f>
        <v>94.34942622292418</v>
      </c>
      <c r="U9" s="73">
        <f>HLOOKUP(U3,'СКОРАЯ 2020'!$B$2:$CJ$38,37,FALSE)</f>
        <v>65.756243458337011</v>
      </c>
      <c r="V9" s="73">
        <f>HLOOKUP(V3,'СКОРАЯ 2020'!$B$2:$CJ$38,37,FALSE)</f>
        <v>85.047860136210502</v>
      </c>
      <c r="W9" s="73">
        <f>HLOOKUP(W3,'СКОРАЯ 2020'!$B$2:$CJ$38,37,FALSE)</f>
        <v>95.424515815027817</v>
      </c>
      <c r="X9" s="73">
        <f>HLOOKUP(X3,'СКОРАЯ 2020'!$B$2:$CJ$38,37,FALSE)</f>
        <v>84.72964700628323</v>
      </c>
      <c r="Y9" s="73">
        <f>HLOOKUP(Y3,'СКОРАЯ 2020'!$B$2:$CJ$38,37,FALSE)</f>
        <v>98.149160554855541</v>
      </c>
      <c r="Z9" s="73">
        <f>HLOOKUP(Z3,'СКОРАЯ 2020'!$B$2:$CJ$38,37,FALSE)</f>
        <v>77.559366839321015</v>
      </c>
      <c r="AA9" s="73">
        <f>HLOOKUP(AA3,'СКОРАЯ 2020'!$B$2:$CJ$38,37,FALSE)</f>
        <v>92.090201265302767</v>
      </c>
      <c r="AB9" s="73">
        <f>HLOOKUP(AB3,'СКОРАЯ 2020'!$B$2:$CJ$38,37,FALSE)</f>
        <v>85.710946842553653</v>
      </c>
      <c r="AC9" s="73">
        <f>HLOOKUP(AC3,'СКОРАЯ 2020'!$B$2:$CJ$38,37,FALSE)</f>
        <v>94.019804629541255</v>
      </c>
      <c r="AD9" s="73">
        <f>HLOOKUP(AD3,'СКОРАЯ 2020'!$B$2:$CJ$38,37,FALSE)</f>
        <v>94.401695583923583</v>
      </c>
      <c r="AE9" s="73">
        <f>HLOOKUP(AE3,'СКОРАЯ 2020'!$B$2:$CJ$38,37,FALSE)</f>
        <v>29.951811946667529</v>
      </c>
      <c r="AF9" s="73">
        <f>HLOOKUP(AF3,'СКОРАЯ 2020'!$B$2:$CJ$38,37,FALSE)</f>
        <v>96.545226189355077</v>
      </c>
      <c r="AG9" s="73">
        <f>HLOOKUP(AG3,'СКОРАЯ 2020'!$B$2:$CJ$38,37,FALSE)</f>
        <v>96.058189862862889</v>
      </c>
      <c r="AH9" s="73">
        <f>HLOOKUP(AH3,'СКОРАЯ 2020'!$B$2:$CJ$38,37,FALSE)</f>
        <v>93.065430561763037</v>
      </c>
      <c r="AI9" s="73">
        <f>HLOOKUP(AI3,'СКОРАЯ 2020'!$B$2:$CJ$38,37,FALSE)</f>
        <v>94.032675668873495</v>
      </c>
      <c r="AJ9" s="73">
        <f>HLOOKUP(AJ3,'СКОРАЯ 2020'!$B$2:$CJ$38,37,FALSE)</f>
        <v>93.217617906719283</v>
      </c>
      <c r="AK9" s="73">
        <f>HLOOKUP(AK3,'СКОРАЯ 2020'!$B$2:$CJ$38,37,FALSE)</f>
        <v>94.270268698342292</v>
      </c>
      <c r="AL9" s="73">
        <f>HLOOKUP(AL3,'СКОРАЯ 2020'!$B$2:$CJ$38,37,FALSE)</f>
        <v>72.844016149752719</v>
      </c>
      <c r="AM9" s="73">
        <f>HLOOKUP(AM3,'СКОРАЯ 2020'!$B$2:$CJ$38,37,FALSE)</f>
        <v>85.157688608182994</v>
      </c>
      <c r="AN9" s="73">
        <f>HLOOKUP(AN3,'СКОРАЯ 2020'!$B$2:$CJ$38,37,FALSE)</f>
        <v>94.024801737052172</v>
      </c>
      <c r="AO9" s="73">
        <f>HLOOKUP(AO3,'СКОРАЯ 2020'!$B$2:$CJ$38,37,FALSE)</f>
        <v>95.416483242632395</v>
      </c>
      <c r="AP9" s="73">
        <f>HLOOKUP(AP3,'СКОРАЯ 2020'!$B$2:$CJ$38,37,FALSE)</f>
        <v>95.13602732464696</v>
      </c>
      <c r="AQ9" s="73">
        <f>HLOOKUP(AQ3,'СКОРАЯ 2020'!$B$2:$CJ$38,37,FALSE)</f>
        <v>95.490406306279922</v>
      </c>
      <c r="AR9" s="73">
        <f>HLOOKUP(AR3,'СКОРАЯ 2020'!$B$2:$CJ$38,37,FALSE)</f>
        <v>83.388924661980795</v>
      </c>
      <c r="AS9" s="73">
        <f>HLOOKUP(AS3,'СКОРАЯ 2020'!$B$2:$CJ$38,37,FALSE)</f>
        <v>91.98702807298146</v>
      </c>
      <c r="AT9" s="73">
        <f>HLOOKUP(AT3,'СКОРАЯ 2020'!$B$2:$CJ$38,37,FALSE)</f>
        <v>94.259130084378114</v>
      </c>
      <c r="AU9" s="73">
        <f>HLOOKUP(AU3,'СКОРАЯ 2020'!$B$2:$CJ$38,37,FALSE)</f>
        <v>93.589403781025325</v>
      </c>
      <c r="AV9" s="73">
        <f>HLOOKUP(AV3,'СКОРАЯ 2020'!$B$2:$CJ$38,37,FALSE)</f>
        <v>86.850336282305932</v>
      </c>
      <c r="AW9" s="73">
        <f>HLOOKUP(AW3,'СКОРАЯ 2020'!$B$2:$CJ$38,37,FALSE)</f>
        <v>94.876325773011345</v>
      </c>
      <c r="AX9" s="73">
        <f>HLOOKUP(AX3,'СКОРАЯ 2020'!$B$2:$CJ$38,37,FALSE)</f>
        <v>95.842175379461807</v>
      </c>
      <c r="AY9" s="73">
        <f>HLOOKUP(AY3,'СКОРАЯ 2020'!$B$2:$CJ$38,37,FALSE)</f>
        <v>94.910817098628911</v>
      </c>
      <c r="AZ9" s="73">
        <f>HLOOKUP(AZ3,'СКОРАЯ 2020'!$B$2:$CJ$38,37,FALSE)</f>
        <v>93.310656176326617</v>
      </c>
      <c r="BA9" s="73">
        <f>HLOOKUP(BA3,'СКОРАЯ 2020'!$B$2:$CJ$38,37,FALSE)</f>
        <v>92.299888888718456</v>
      </c>
      <c r="BB9" s="73">
        <f>HLOOKUP(BB3,'СКОРАЯ 2020'!$B$2:$CJ$38,37,FALSE)</f>
        <v>84.816258918993071</v>
      </c>
      <c r="BC9" s="73">
        <f>HLOOKUP(BC3,'СКОРАЯ 2020'!$B$2:$CJ$38,37,FALSE)</f>
        <v>83.615044125402022</v>
      </c>
      <c r="BD9" s="73">
        <f>HLOOKUP(BD3,'СКОРАЯ 2020'!$B$2:$CJ$38,37,FALSE)</f>
        <v>92.022921116593693</v>
      </c>
      <c r="BE9" s="73">
        <f>HLOOKUP(BE3,'СКОРАЯ 2020'!$B$2:$CJ$38,37,FALSE)</f>
        <v>90.751895742045576</v>
      </c>
      <c r="BF9" s="73">
        <f>HLOOKUP(BF3,'СКОРАЯ 2020'!$B$2:$CJ$38,37,FALSE)</f>
        <v>92.371421564514449</v>
      </c>
      <c r="BG9" s="73">
        <f>HLOOKUP(BG3,'СКОРАЯ 2020'!$B$2:$CJ$38,37,FALSE)</f>
        <v>88.56255906917076</v>
      </c>
      <c r="BH9" s="73">
        <f>HLOOKUP(BH3,'СКОРАЯ 2020'!$B$2:$CJ$38,37,FALSE)</f>
        <v>95.02022464715003</v>
      </c>
      <c r="BI9" s="73">
        <f>HLOOKUP(BI3,'СКОРАЯ 2020'!$B$2:$CJ$38,37,FALSE)</f>
        <v>73.126570303623424</v>
      </c>
      <c r="BJ9" s="73">
        <f>HLOOKUP(BJ3,'СКОРАЯ 2020'!$B$2:$CJ$38,37,FALSE)</f>
        <v>89.403150871864838</v>
      </c>
      <c r="BK9" s="73">
        <f>HLOOKUP(BK3,'СКОРАЯ 2020'!$B$2:$CJ$38,37,FALSE)</f>
        <v>91.467346948637058</v>
      </c>
      <c r="BL9" s="73">
        <f>HLOOKUP(BL3,'СКОРАЯ 2020'!$B$2:$CJ$38,37,FALSE)</f>
        <v>94.512456070382186</v>
      </c>
      <c r="BM9" s="73">
        <f>HLOOKUP(BM3,'СКОРАЯ 2020'!$B$2:$CJ$38,37,FALSE)</f>
        <v>87.974589564776295</v>
      </c>
      <c r="BN9" s="73">
        <f>HLOOKUP(BN3,'СКОРАЯ 2020'!$B$2:$CJ$38,37,FALSE)</f>
        <v>96.192417525860137</v>
      </c>
      <c r="BO9" s="73">
        <f>HLOOKUP(BO3,'СКОРАЯ 2020'!$B$2:$CJ$38,37,FALSE)</f>
        <v>85.43548003667874</v>
      </c>
      <c r="BP9" s="73">
        <f>HLOOKUP(BP3,'СКОРАЯ 2020'!$B$2:$CJ$38,37,FALSE)</f>
        <v>90.007246575206779</v>
      </c>
      <c r="BQ9" s="73">
        <f>HLOOKUP(BQ3,'СКОРАЯ 2020'!$B$2:$CJ$38,37,FALSE)</f>
        <v>76.317024863414673</v>
      </c>
      <c r="BR9" s="73">
        <f>HLOOKUP(BR3,'СКОРАЯ 2020'!$B$2:$CJ$38,37,FALSE)</f>
        <v>95.518728415693317</v>
      </c>
      <c r="BS9" s="73">
        <f>HLOOKUP(BS3,'СКОРАЯ 2020'!$B$2:$CJ$38,37,FALSE)</f>
        <v>95.990302531349599</v>
      </c>
      <c r="BT9" s="73">
        <f>HLOOKUP(BT3,'СКОРАЯ 2020'!$B$2:$CJ$38,37,FALSE)</f>
        <v>94.823768845358586</v>
      </c>
      <c r="BU9" s="73">
        <f>HLOOKUP(BU3,'СКОРАЯ 2020'!$B$2:$CJ$38,37,FALSE)</f>
        <v>94.551372666023667</v>
      </c>
      <c r="BV9" s="73">
        <f>HLOOKUP(BV3,'СКОРАЯ 2020'!$B$2:$CJ$38,37,FALSE)</f>
        <v>88.84261642572622</v>
      </c>
      <c r="BW9" s="73">
        <f>HLOOKUP(BW3,'СКОРАЯ 2020'!$B$2:$CJ$38,37,FALSE)</f>
        <v>94.977956326797639</v>
      </c>
      <c r="BX9" s="73">
        <f>HLOOKUP(BX3,'СКОРАЯ 2020'!$B$2:$CJ$38,37,FALSE)</f>
        <v>94.672313149176858</v>
      </c>
      <c r="BY9" s="73">
        <f>HLOOKUP(BY3,'СКОРАЯ 2020'!$B$2:$CJ$38,37,FALSE)</f>
        <v>95.135173166568208</v>
      </c>
      <c r="BZ9" s="73">
        <f>HLOOKUP(BZ3,'СКОРАЯ 2020'!$B$2:$CJ$38,37,FALSE)</f>
        <v>94.255104772672979</v>
      </c>
      <c r="CA9" s="73">
        <f>HLOOKUP(CA3,'СКОРАЯ 2020'!$B$2:$CJ$38,37,FALSE)</f>
        <v>51.480196086239374</v>
      </c>
      <c r="CB9" s="73">
        <f>HLOOKUP(CB3,'СКОРАЯ 2020'!$B$2:$CJ$38,37,FALSE)</f>
        <v>60.004235716037357</v>
      </c>
      <c r="CC9" s="73">
        <f>HLOOKUP(CC3,'СКОРАЯ 2020'!$B$2:$CJ$38,37,FALSE)</f>
        <v>66.253749055311445</v>
      </c>
      <c r="CD9" s="73">
        <f>HLOOKUP(CD3,'СКОРАЯ 2020'!$B$2:$CJ$38,37,FALSE)</f>
        <v>93.550262985369784</v>
      </c>
      <c r="CE9" s="73">
        <f>HLOOKUP(CE3,'СКОРАЯ 2020'!$B$2:$CJ$38,37,FALSE)</f>
        <v>95.822820993397357</v>
      </c>
      <c r="CF9" s="73">
        <f>HLOOKUP(CF3,'СКОРАЯ 2020'!$B$2:$CJ$38,37,FALSE)</f>
        <v>94.752207906559335</v>
      </c>
      <c r="CG9" s="73">
        <f>HLOOKUP(CG3,'СКОРАЯ 2020'!$B$2:$CJ$38,37,FALSE)</f>
        <v>98.746151038549684</v>
      </c>
      <c r="CH9" s="73">
        <f>HLOOKUP(CH3,'СКОРАЯ 2020'!$B$2:$CJ$38,37,FALSE)</f>
        <v>98.12598701387725</v>
      </c>
      <c r="CI9" s="73">
        <f>HLOOKUP(CI3,'СКОРАЯ 2020'!$B$2:$CJ$38,37,FALSE)</f>
        <v>90.856782837922964</v>
      </c>
      <c r="CJ9" s="73">
        <f>HLOOKUP(CJ3,'СКОРАЯ 2020'!$B$2:$CJ$38,37,FALSE)</f>
        <v>96.143591670804469</v>
      </c>
      <c r="CK9" s="73">
        <f>HLOOKUP(CK3,'СКОРАЯ 2020'!$B$2:$CJ$38,37,FALSE)</f>
        <v>83.164374163029734</v>
      </c>
    </row>
    <row r="10" spans="1:90" s="70" customFormat="1"/>
    <row r="11" spans="1:90" s="19" customFormat="1" ht="21" customHeight="1">
      <c r="A11" s="69" t="s">
        <v>153</v>
      </c>
      <c r="B11" s="187">
        <v>2021</v>
      </c>
      <c r="C11" s="72">
        <v>72.569684623997588</v>
      </c>
      <c r="D11" s="72">
        <v>80.554736969932591</v>
      </c>
      <c r="E11" s="72">
        <v>78.064809238517924</v>
      </c>
      <c r="F11" s="72">
        <v>28.580755554157573</v>
      </c>
      <c r="G11" s="72">
        <v>82.322907354301321</v>
      </c>
      <c r="H11" s="72">
        <v>78.504143221409365</v>
      </c>
      <c r="I11" s="72">
        <v>73.726518701641623</v>
      </c>
      <c r="J11" s="72">
        <v>66.582220749348494</v>
      </c>
      <c r="K11" s="72">
        <v>81.319735139780704</v>
      </c>
      <c r="L11" s="72">
        <v>79.558261435003104</v>
      </c>
      <c r="M11" s="72">
        <v>87.166902816341477</v>
      </c>
      <c r="N11" s="72">
        <v>81.490068028982378</v>
      </c>
      <c r="O11" s="72">
        <v>82.348845628123357</v>
      </c>
      <c r="P11" s="72">
        <v>78.27425560117841</v>
      </c>
      <c r="Q11" s="72">
        <v>73.773601031431397</v>
      </c>
      <c r="R11" s="72">
        <v>77.051442278571386</v>
      </c>
      <c r="S11" s="72">
        <v>82.605467202661259</v>
      </c>
      <c r="T11" s="72">
        <v>82.912261968188787</v>
      </c>
      <c r="U11" s="72">
        <v>63.828320667284068</v>
      </c>
      <c r="V11" s="72">
        <v>76.618279287059778</v>
      </c>
      <c r="W11" s="72">
        <v>88.572320962344591</v>
      </c>
      <c r="X11" s="72">
        <v>25.769543778698704</v>
      </c>
      <c r="Y11" s="72">
        <v>82.680576460120122</v>
      </c>
      <c r="Z11" s="72">
        <v>30.257747658035967</v>
      </c>
      <c r="AA11" s="72">
        <v>80.806576807472581</v>
      </c>
      <c r="AB11" s="72">
        <v>74.260311635444069</v>
      </c>
      <c r="AC11" s="72">
        <v>88.224632597831643</v>
      </c>
      <c r="AD11" s="72">
        <v>81.20267540147951</v>
      </c>
      <c r="AE11" s="72">
        <v>80.188220320384758</v>
      </c>
      <c r="AF11" s="72">
        <v>86.561112405295262</v>
      </c>
      <c r="AG11" s="72">
        <v>73.997155508271604</v>
      </c>
      <c r="AH11" s="72">
        <v>76.770490693485556</v>
      </c>
      <c r="AI11" s="72">
        <v>78.469653825356204</v>
      </c>
      <c r="AJ11" s="72">
        <v>77.061732973307613</v>
      </c>
      <c r="AK11" s="72">
        <v>83.62180887218102</v>
      </c>
      <c r="AL11" s="72">
        <v>62.777937115125091</v>
      </c>
      <c r="AM11" s="72">
        <v>75.260547947980001</v>
      </c>
      <c r="AN11" s="72">
        <v>82.273789533827056</v>
      </c>
      <c r="AO11" s="72">
        <v>85.367176251537046</v>
      </c>
      <c r="AP11" s="72">
        <v>80.479498655815732</v>
      </c>
      <c r="AQ11" s="72">
        <v>80.055192245672174</v>
      </c>
      <c r="AR11" s="72">
        <v>77.085701680323609</v>
      </c>
      <c r="AS11" s="72">
        <v>76.099942973665677</v>
      </c>
      <c r="AT11" s="72">
        <v>74.915412680557125</v>
      </c>
      <c r="AU11" s="72">
        <v>80.322849238547619</v>
      </c>
      <c r="AV11" s="72">
        <v>77.074894418604202</v>
      </c>
      <c r="AW11" s="72">
        <v>77.94805326726123</v>
      </c>
      <c r="AX11" s="72">
        <v>84.049135172212928</v>
      </c>
      <c r="AY11" s="72">
        <v>83.537692977172924</v>
      </c>
      <c r="AZ11" s="72">
        <v>78.191452043849353</v>
      </c>
      <c r="BA11" s="72">
        <v>58.948602986886591</v>
      </c>
      <c r="BB11" s="72">
        <v>71.65085431378121</v>
      </c>
      <c r="BC11" s="72">
        <v>67.622330717434082</v>
      </c>
      <c r="BD11" s="72">
        <v>78.199567153875094</v>
      </c>
      <c r="BE11" s="72">
        <v>79.731091895736824</v>
      </c>
      <c r="BF11" s="72">
        <v>75.15748289345207</v>
      </c>
      <c r="BG11" s="72">
        <v>73.650676640941342</v>
      </c>
      <c r="BH11" s="72">
        <v>81.282872505182198</v>
      </c>
      <c r="BI11" s="72">
        <v>66.575153503638958</v>
      </c>
      <c r="BJ11" s="72">
        <v>75.961621717968868</v>
      </c>
      <c r="BK11" s="72">
        <v>74.848925912285921</v>
      </c>
      <c r="BL11" s="72">
        <v>80.002242760893637</v>
      </c>
      <c r="BM11" s="72">
        <v>81.713219466247367</v>
      </c>
      <c r="BN11" s="72">
        <v>91.29195226524412</v>
      </c>
      <c r="BO11" s="72">
        <v>74.471897183399832</v>
      </c>
      <c r="BP11" s="72">
        <v>76.381414687565368</v>
      </c>
      <c r="BQ11" s="72">
        <v>59.398388674776669</v>
      </c>
      <c r="BR11" s="72">
        <v>82.129658249285015</v>
      </c>
      <c r="BS11" s="72">
        <v>78.224103464568643</v>
      </c>
      <c r="BT11" s="72">
        <v>86.026371450821699</v>
      </c>
      <c r="BU11" s="72">
        <v>68.929786747520154</v>
      </c>
      <c r="BV11" s="72">
        <v>76.747103445013295</v>
      </c>
      <c r="BW11" s="72">
        <v>84.240132157247885</v>
      </c>
      <c r="BX11" s="72">
        <v>75.414488574928825</v>
      </c>
      <c r="BY11" s="72">
        <v>80.645952645952775</v>
      </c>
      <c r="BZ11" s="72">
        <v>79.19700033605443</v>
      </c>
      <c r="CA11" s="72">
        <v>38.282835669062059</v>
      </c>
      <c r="CB11" s="72">
        <v>58.825513277459507</v>
      </c>
      <c r="CC11" s="72">
        <v>58.009132218482137</v>
      </c>
      <c r="CD11" s="72">
        <v>79.201996657067923</v>
      </c>
      <c r="CE11" s="72">
        <v>88.250934490080439</v>
      </c>
      <c r="CF11" s="72">
        <v>84.048380612208007</v>
      </c>
      <c r="CG11" s="72">
        <v>70.821321288671669</v>
      </c>
      <c r="CH11" s="72">
        <v>86.897849262368197</v>
      </c>
      <c r="CI11" s="72">
        <v>68.964291179528118</v>
      </c>
      <c r="CJ11" s="72">
        <v>48.656896283626182</v>
      </c>
      <c r="CK11" s="72">
        <v>48.656896283626182</v>
      </c>
    </row>
    <row r="12" spans="1:90" s="19" customFormat="1" ht="27.75" customHeight="1">
      <c r="A12" s="71" t="s">
        <v>163</v>
      </c>
      <c r="B12" s="187"/>
      <c r="C12" s="73">
        <v>73.175397827337676</v>
      </c>
      <c r="D12" s="73">
        <v>80.572855761037886</v>
      </c>
      <c r="E12" s="73">
        <v>78.075671270088648</v>
      </c>
      <c r="F12" s="73">
        <v>28.610315204675835</v>
      </c>
      <c r="G12" s="73">
        <v>82.493905262725065</v>
      </c>
      <c r="H12" s="73">
        <v>81.015155560349228</v>
      </c>
      <c r="I12" s="73">
        <v>73.751532142984772</v>
      </c>
      <c r="J12" s="73">
        <v>66.689168881702614</v>
      </c>
      <c r="K12" s="73">
        <v>81.397220531586953</v>
      </c>
      <c r="L12" s="73">
        <v>79.60954293197841</v>
      </c>
      <c r="M12" s="73">
        <v>87.203604427700228</v>
      </c>
      <c r="N12" s="73">
        <v>81.536321279794308</v>
      </c>
      <c r="O12" s="73">
        <v>82.36376118115885</v>
      </c>
      <c r="P12" s="73">
        <v>78.317491365327896</v>
      </c>
      <c r="Q12" s="73">
        <v>73.81583108532233</v>
      </c>
      <c r="R12" s="73">
        <v>77.756567220659861</v>
      </c>
      <c r="S12" s="73">
        <v>82.605467202661259</v>
      </c>
      <c r="T12" s="73">
        <v>83.161365076360255</v>
      </c>
      <c r="U12" s="73">
        <v>64.093635071231219</v>
      </c>
      <c r="V12" s="73">
        <v>76.688286068015827</v>
      </c>
      <c r="W12" s="73">
        <v>88.596571252844811</v>
      </c>
      <c r="X12" s="73">
        <v>25.89889585731795</v>
      </c>
      <c r="Y12" s="73">
        <v>83.085866781311452</v>
      </c>
      <c r="Z12" s="73">
        <v>31.042103521084574</v>
      </c>
      <c r="AA12" s="73">
        <v>80.811848903995056</v>
      </c>
      <c r="AB12" s="73">
        <v>74.301028142460908</v>
      </c>
      <c r="AC12" s="73">
        <v>88.240732173316914</v>
      </c>
      <c r="AD12" s="73">
        <v>81.254866373024441</v>
      </c>
      <c r="AE12" s="73">
        <v>80.188934553525542</v>
      </c>
      <c r="AF12" s="73">
        <v>90.169477231534387</v>
      </c>
      <c r="AG12" s="73">
        <v>73.997155508271604</v>
      </c>
      <c r="AH12" s="73">
        <v>76.899425022145522</v>
      </c>
      <c r="AI12" s="73">
        <v>78.556408092289061</v>
      </c>
      <c r="AJ12" s="73">
        <v>77.201076090732542</v>
      </c>
      <c r="AK12" s="73">
        <v>83.628663655755901</v>
      </c>
      <c r="AL12" s="73">
        <v>62.818877676618577</v>
      </c>
      <c r="AM12" s="73">
        <v>75.305393885277624</v>
      </c>
      <c r="AN12" s="73">
        <v>82.273789533827056</v>
      </c>
      <c r="AO12" s="73">
        <v>85.391450447193264</v>
      </c>
      <c r="AP12" s="73">
        <v>80.506488239708261</v>
      </c>
      <c r="AQ12" s="73">
        <v>80.116364405123036</v>
      </c>
      <c r="AR12" s="73">
        <v>77.178891623682674</v>
      </c>
      <c r="AS12" s="73">
        <v>76.117516126226789</v>
      </c>
      <c r="AT12" s="73">
        <v>74.946785444224147</v>
      </c>
      <c r="AU12" s="73">
        <v>80.342709533146333</v>
      </c>
      <c r="AV12" s="73">
        <v>77.08399800310427</v>
      </c>
      <c r="AW12" s="73">
        <v>77.94805326726123</v>
      </c>
      <c r="AX12" s="73">
        <v>84.049135172212928</v>
      </c>
      <c r="AY12" s="73">
        <v>83.778537470856278</v>
      </c>
      <c r="AZ12" s="73">
        <v>78.326924233290214</v>
      </c>
      <c r="BA12" s="73">
        <v>66.511183720722286</v>
      </c>
      <c r="BB12" s="73">
        <v>72.201923505241751</v>
      </c>
      <c r="BC12" s="73">
        <v>67.656276617735585</v>
      </c>
      <c r="BD12" s="73">
        <v>78.26887168052032</v>
      </c>
      <c r="BE12" s="73">
        <v>79.830665076199111</v>
      </c>
      <c r="BF12" s="73">
        <v>75.188795449778226</v>
      </c>
      <c r="BG12" s="73">
        <v>73.66750079455386</v>
      </c>
      <c r="BH12" s="73">
        <v>81.346984138910173</v>
      </c>
      <c r="BI12" s="73">
        <v>66.619519680495557</v>
      </c>
      <c r="BJ12" s="73">
        <v>76.078724123705229</v>
      </c>
      <c r="BK12" s="73">
        <v>75.743768909525059</v>
      </c>
      <c r="BL12" s="73">
        <v>80.031571466570455</v>
      </c>
      <c r="BM12" s="73">
        <v>81.902774321916723</v>
      </c>
      <c r="BN12" s="73">
        <v>91.318965974773548</v>
      </c>
      <c r="BO12" s="73">
        <v>74.514280048596959</v>
      </c>
      <c r="BP12" s="73">
        <v>76.413551919278859</v>
      </c>
      <c r="BQ12" s="73">
        <v>59.41315831716296</v>
      </c>
      <c r="BR12" s="73">
        <v>82.132694012013133</v>
      </c>
      <c r="BS12" s="73">
        <v>78.293778261791047</v>
      </c>
      <c r="BT12" s="73">
        <v>86.078241925374499</v>
      </c>
      <c r="BU12" s="73">
        <v>77.406536238323625</v>
      </c>
      <c r="BV12" s="73">
        <v>76.915193287858287</v>
      </c>
      <c r="BW12" s="73">
        <v>84.390804971305315</v>
      </c>
      <c r="BX12" s="73">
        <v>75.823587166257738</v>
      </c>
      <c r="BY12" s="73">
        <v>80.697251437434375</v>
      </c>
      <c r="BZ12" s="73">
        <v>79.258530145912417</v>
      </c>
      <c r="CA12" s="73">
        <v>38.297363986781761</v>
      </c>
      <c r="CB12" s="73">
        <v>59.145424628777675</v>
      </c>
      <c r="CC12" s="73">
        <v>58.704870213497927</v>
      </c>
      <c r="CD12" s="73">
        <v>79.226286501735373</v>
      </c>
      <c r="CE12" s="73">
        <v>88.272755708472346</v>
      </c>
      <c r="CF12" s="73">
        <v>84.0895251812087</v>
      </c>
      <c r="CG12" s="73">
        <v>70.821321288671669</v>
      </c>
      <c r="CH12" s="73">
        <v>86.916774770331557</v>
      </c>
      <c r="CI12" s="73">
        <v>68.964291179528118</v>
      </c>
      <c r="CJ12" s="73">
        <v>48.656896283626182</v>
      </c>
      <c r="CK12" s="73">
        <v>48.656896283626182</v>
      </c>
    </row>
    <row r="14" spans="1:90" s="85" customFormat="1" ht="24.75" customHeight="1">
      <c r="A14" s="84" t="s">
        <v>164</v>
      </c>
      <c r="C14" s="86">
        <f>AVERAGE(C6,C9,C12)</f>
        <v>79.44469215829055</v>
      </c>
      <c r="D14" s="86">
        <f t="shared" ref="D14:BO14" si="0">AVERAGE(D6,D9,D12)</f>
        <v>88.58502801704249</v>
      </c>
      <c r="E14" s="86">
        <f t="shared" si="0"/>
        <v>89.682935534265368</v>
      </c>
      <c r="F14" s="86">
        <f t="shared" si="0"/>
        <v>40.744733832149954</v>
      </c>
      <c r="G14" s="86">
        <f t="shared" si="0"/>
        <v>90.211869815810402</v>
      </c>
      <c r="H14" s="86">
        <f t="shared" si="0"/>
        <v>87.945135159613415</v>
      </c>
      <c r="I14" s="86">
        <f t="shared" si="0"/>
        <v>67.650915547096204</v>
      </c>
      <c r="J14" s="86">
        <f t="shared" si="0"/>
        <v>64.759991894414327</v>
      </c>
      <c r="K14" s="86">
        <f t="shared" si="0"/>
        <v>90.873784250558785</v>
      </c>
      <c r="L14" s="86">
        <f t="shared" si="0"/>
        <v>90.401496764748643</v>
      </c>
      <c r="M14" s="86">
        <f t="shared" si="0"/>
        <v>92.294006124216892</v>
      </c>
      <c r="N14" s="86">
        <f t="shared" si="0"/>
        <v>89.197749949328639</v>
      </c>
      <c r="O14" s="86">
        <f t="shared" si="0"/>
        <v>90.809365498752683</v>
      </c>
      <c r="P14" s="86">
        <f t="shared" si="0"/>
        <v>89.41999086553507</v>
      </c>
      <c r="Q14" s="86">
        <f t="shared" si="0"/>
        <v>83.771170962263355</v>
      </c>
      <c r="R14" s="86">
        <f t="shared" si="0"/>
        <v>86.381837685926826</v>
      </c>
      <c r="S14" s="86">
        <f t="shared" si="0"/>
        <v>90.945735240732176</v>
      </c>
      <c r="T14" s="86">
        <f t="shared" si="0"/>
        <v>90.935304421253591</v>
      </c>
      <c r="U14" s="86">
        <f t="shared" si="0"/>
        <v>62.442045770184912</v>
      </c>
      <c r="V14" s="86">
        <f t="shared" si="0"/>
        <v>82.187390869782703</v>
      </c>
      <c r="W14" s="86">
        <f t="shared" si="0"/>
        <v>93.07531675469086</v>
      </c>
      <c r="X14" s="86">
        <f t="shared" si="0"/>
        <v>63.138921258600398</v>
      </c>
      <c r="Y14" s="86">
        <f t="shared" si="0"/>
        <v>93.358951189094398</v>
      </c>
      <c r="Z14" s="86">
        <f t="shared" si="0"/>
        <v>60.309514052176269</v>
      </c>
      <c r="AA14" s="86">
        <f t="shared" si="0"/>
        <v>86.979823932228257</v>
      </c>
      <c r="AB14" s="86">
        <f t="shared" si="0"/>
        <v>81.517326772276746</v>
      </c>
      <c r="AC14" s="86">
        <f t="shared" si="0"/>
        <v>92.382309878288581</v>
      </c>
      <c r="AD14" s="86">
        <f t="shared" si="0"/>
        <v>89.394837448249234</v>
      </c>
      <c r="AE14" s="86">
        <f t="shared" si="0"/>
        <v>67.327290807303754</v>
      </c>
      <c r="AF14" s="86">
        <f t="shared" si="0"/>
        <v>94.577824527109144</v>
      </c>
      <c r="AG14" s="86">
        <f t="shared" si="0"/>
        <v>88.367268377176799</v>
      </c>
      <c r="AH14" s="86">
        <f t="shared" si="0"/>
        <v>83.701180907883128</v>
      </c>
      <c r="AI14" s="86">
        <f t="shared" si="0"/>
        <v>89.378716623310538</v>
      </c>
      <c r="AJ14" s="86">
        <f t="shared" si="0"/>
        <v>87.615005805063348</v>
      </c>
      <c r="AK14" s="86">
        <f t="shared" si="0"/>
        <v>91.749640712246787</v>
      </c>
      <c r="AL14" s="86">
        <f t="shared" si="0"/>
        <v>69.315130058761952</v>
      </c>
      <c r="AM14" s="86">
        <f t="shared" si="0"/>
        <v>80.928252000028792</v>
      </c>
      <c r="AN14" s="86">
        <f t="shared" si="0"/>
        <v>90.435155413205663</v>
      </c>
      <c r="AO14" s="86">
        <f t="shared" si="0"/>
        <v>91.376149560985425</v>
      </c>
      <c r="AP14" s="86">
        <f t="shared" si="0"/>
        <v>89.126803854179613</v>
      </c>
      <c r="AQ14" s="86">
        <f t="shared" si="0"/>
        <v>90.702602809718954</v>
      </c>
      <c r="AR14" s="86">
        <f t="shared" si="0"/>
        <v>84.41668212746562</v>
      </c>
      <c r="AS14" s="86">
        <f t="shared" si="0"/>
        <v>85.356794029560788</v>
      </c>
      <c r="AT14" s="86">
        <f t="shared" si="0"/>
        <v>86.716134754826896</v>
      </c>
      <c r="AU14" s="86">
        <f t="shared" si="0"/>
        <v>88.404998936870825</v>
      </c>
      <c r="AV14" s="86">
        <f t="shared" si="0"/>
        <v>83.179199796689375</v>
      </c>
      <c r="AW14" s="86">
        <f t="shared" si="0"/>
        <v>83.370899288210637</v>
      </c>
      <c r="AX14" s="86">
        <f t="shared" si="0"/>
        <v>91.938251227218117</v>
      </c>
      <c r="AY14" s="86">
        <f t="shared" si="0"/>
        <v>90.982588159168742</v>
      </c>
      <c r="AZ14" s="86">
        <f t="shared" si="0"/>
        <v>87.910861340890165</v>
      </c>
      <c r="BA14" s="86">
        <f t="shared" si="0"/>
        <v>81.846290904726914</v>
      </c>
      <c r="BB14" s="86">
        <f t="shared" si="0"/>
        <v>78.196713688387646</v>
      </c>
      <c r="BC14" s="86">
        <f t="shared" si="0"/>
        <v>76.3083254553854</v>
      </c>
      <c r="BD14" s="86">
        <f t="shared" si="0"/>
        <v>86.557208138302087</v>
      </c>
      <c r="BE14" s="86">
        <f t="shared" si="0"/>
        <v>86.128683494076412</v>
      </c>
      <c r="BF14" s="86">
        <f t="shared" si="0"/>
        <v>87.151706607593439</v>
      </c>
      <c r="BG14" s="86">
        <f t="shared" si="0"/>
        <v>85.030003186579393</v>
      </c>
      <c r="BH14" s="86">
        <f t="shared" si="0"/>
        <v>90.161228373931479</v>
      </c>
      <c r="BI14" s="86">
        <f t="shared" si="0"/>
        <v>71.861706346873817</v>
      </c>
      <c r="BJ14" s="86">
        <f t="shared" si="0"/>
        <v>83.578441598029698</v>
      </c>
      <c r="BK14" s="86">
        <f t="shared" si="0"/>
        <v>83.291424467736633</v>
      </c>
      <c r="BL14" s="86">
        <f t="shared" si="0"/>
        <v>89.672417367713408</v>
      </c>
      <c r="BM14" s="86">
        <f t="shared" si="0"/>
        <v>85.920790678825199</v>
      </c>
      <c r="BN14" s="86">
        <f t="shared" si="0"/>
        <v>92.771270481988367</v>
      </c>
      <c r="BO14" s="86">
        <f t="shared" si="0"/>
        <v>65.002194683025309</v>
      </c>
      <c r="BP14" s="86">
        <f t="shared" ref="BP14:CK14" si="1">AVERAGE(BP6,BP9,BP12)</f>
        <v>84.502840080344015</v>
      </c>
      <c r="BQ14" s="86">
        <f t="shared" si="1"/>
        <v>74.402274645508456</v>
      </c>
      <c r="BR14" s="86">
        <f t="shared" si="1"/>
        <v>90.245969697381682</v>
      </c>
      <c r="BS14" s="86">
        <f t="shared" si="1"/>
        <v>89.700635125157007</v>
      </c>
      <c r="BT14" s="86">
        <f t="shared" si="1"/>
        <v>91.760733804940642</v>
      </c>
      <c r="BU14" s="86">
        <f t="shared" si="1"/>
        <v>88.592874148682412</v>
      </c>
      <c r="BV14" s="86">
        <f t="shared" si="1"/>
        <v>83.775151370204739</v>
      </c>
      <c r="BW14" s="86">
        <f t="shared" si="1"/>
        <v>89.759873701065601</v>
      </c>
      <c r="BX14" s="86">
        <f t="shared" si="1"/>
        <v>87.917353362997844</v>
      </c>
      <c r="BY14" s="86">
        <f t="shared" si="1"/>
        <v>90.232983579989991</v>
      </c>
      <c r="BZ14" s="86">
        <f t="shared" si="1"/>
        <v>89.123542272251598</v>
      </c>
      <c r="CA14" s="86">
        <f t="shared" si="1"/>
        <v>49.540399525464409</v>
      </c>
      <c r="CB14" s="86">
        <f t="shared" si="1"/>
        <v>71.215689873945635</v>
      </c>
      <c r="CC14" s="86">
        <f t="shared" si="1"/>
        <v>64.314757154802706</v>
      </c>
      <c r="CD14" s="86">
        <f t="shared" si="1"/>
        <v>87.674556455750846</v>
      </c>
      <c r="CE14" s="86">
        <f t="shared" si="1"/>
        <v>93.319403332343313</v>
      </c>
      <c r="CF14" s="86">
        <f t="shared" si="1"/>
        <v>91.057937393311761</v>
      </c>
      <c r="CG14" s="86">
        <f t="shared" si="1"/>
        <v>88.833105291820104</v>
      </c>
      <c r="CH14" s="86">
        <f t="shared" si="1"/>
        <v>94.142971627171093</v>
      </c>
      <c r="CI14" s="86">
        <f t="shared" si="1"/>
        <v>83.699363933752451</v>
      </c>
      <c r="CJ14" s="86">
        <f t="shared" si="1"/>
        <v>80.277045840701931</v>
      </c>
      <c r="CK14" s="86">
        <f t="shared" si="1"/>
        <v>68.827574746004402</v>
      </c>
    </row>
    <row r="17" spans="1:89">
      <c r="A17" s="75" t="s">
        <v>166</v>
      </c>
    </row>
    <row r="18" spans="1:89">
      <c r="A18" s="69" t="s">
        <v>153</v>
      </c>
      <c r="B18" s="187">
        <v>2019</v>
      </c>
      <c r="C18" s="72">
        <f>HLOOKUP(C3,'АМБУЛАТ-2019'!$B$2:$CJ$38,36,FALSE)</f>
        <v>76.078797906371307</v>
      </c>
      <c r="D18" s="72">
        <f>HLOOKUP(D3,'АМБУЛАТ-2019'!$B$2:$CJ$38,36,FALSE)</f>
        <v>73.965139987986845</v>
      </c>
      <c r="E18" s="72">
        <f>HLOOKUP(E3,'АМБУЛАТ-2019'!$B$2:$CJ$38,36,FALSE)</f>
        <v>80.151999302467971</v>
      </c>
      <c r="F18" s="72">
        <f>HLOOKUP(F3,'АМБУЛАТ-2019'!$B$2:$CJ$38,36,FALSE)</f>
        <v>63.889947460760091</v>
      </c>
      <c r="G18" s="72">
        <f>HLOOKUP(G3,'АМБУЛАТ-2019'!$B$2:$CJ$38,36,FALSE)</f>
        <v>77.541210953589072</v>
      </c>
      <c r="H18" s="72">
        <f>HLOOKUP(H3,'АМБУЛАТ-2019'!$B$2:$CJ$38,36,FALSE)</f>
        <v>76.469409344384701</v>
      </c>
      <c r="I18" s="72">
        <f>HLOOKUP(I3,'АМБУЛАТ-2019'!$B$2:$CJ$38,36,FALSE)</f>
        <v>73.56268609512243</v>
      </c>
      <c r="J18" s="72">
        <f>HLOOKUP(J3,'АМБУЛАТ-2019'!$B$2:$CJ$38,36,FALSE)</f>
        <v>72.220211375770333</v>
      </c>
      <c r="K18" s="72">
        <f>HLOOKUP(K3,'АМБУЛАТ-2019'!$B$2:$CJ$38,36,FALSE)</f>
        <v>79.837283698417551</v>
      </c>
      <c r="L18" s="72">
        <f>HLOOKUP(L3,'АМБУЛАТ-2019'!$B$2:$CJ$38,36,FALSE)</f>
        <v>73.64345994960668</v>
      </c>
      <c r="M18" s="72">
        <f>HLOOKUP(M3,'АМБУЛАТ-2019'!$B$2:$CJ$38,36,FALSE)</f>
        <v>82.680421828631694</v>
      </c>
      <c r="N18" s="72">
        <f>HLOOKUP(N3,'АМБУЛАТ-2019'!$B$2:$CJ$38,36,FALSE)</f>
        <v>74.728897618309617</v>
      </c>
      <c r="O18" s="72">
        <f>HLOOKUP(O3,'АМБУЛАТ-2019'!$B$2:$CJ$38,36,FALSE)</f>
        <v>71.660620200434295</v>
      </c>
      <c r="P18" s="72">
        <f>HLOOKUP(P3,'АМБУЛАТ-2019'!$B$2:$CJ$38,36,FALSE)</f>
        <v>84.239468493330207</v>
      </c>
      <c r="Q18" s="72">
        <f>HLOOKUP(Q3,'АМБУЛАТ-2019'!$B$2:$CJ$38,36,FALSE)</f>
        <v>73.291145714675991</v>
      </c>
      <c r="R18" s="72">
        <f>HLOOKUP(R3,'АМБУЛАТ-2019'!$B$2:$CJ$38,36,FALSE)</f>
        <v>74.307408221470652</v>
      </c>
      <c r="S18" s="72">
        <f>HLOOKUP(S3,'АМБУЛАТ-2019'!$B$2:$CJ$38,36,FALSE)</f>
        <v>77.608048560053504</v>
      </c>
      <c r="T18" s="72">
        <f>HLOOKUP(T3,'АМБУЛАТ-2019'!$B$2:$CJ$38,36,FALSE)</f>
        <v>79.389899825742759</v>
      </c>
      <c r="U18" s="72">
        <f>HLOOKUP(U3,'АМБУЛАТ-2019'!$B$2:$CJ$38,36,FALSE)</f>
        <v>81.252019559120512</v>
      </c>
      <c r="V18" s="72">
        <f>HLOOKUP(V3,'АМБУЛАТ-2019'!$B$2:$CJ$38,36,FALSE)</f>
        <v>74.074971641501463</v>
      </c>
      <c r="W18" s="72">
        <f>HLOOKUP(W3,'АМБУЛАТ-2019'!$B$2:$CJ$38,36,FALSE)</f>
        <v>81.39752482457277</v>
      </c>
      <c r="X18" s="72">
        <f>HLOOKUP(X3,'АМБУЛАТ-2019'!$B$2:$CJ$38,36,FALSE)</f>
        <v>74.768319415511058</v>
      </c>
      <c r="Y18" s="72">
        <f>HLOOKUP(Y3,'АМБУЛАТ-2019'!$B$2:$CJ$38,36,FALSE)</f>
        <v>79.723563975229084</v>
      </c>
      <c r="Z18" s="72">
        <f>HLOOKUP(Z3,'АМБУЛАТ-2019'!$B$2:$CJ$38,36,FALSE)</f>
        <v>77.996450722986182</v>
      </c>
      <c r="AA18" s="72">
        <f>HLOOKUP(AA3,'АМБУЛАТ-2019'!$B$2:$CJ$38,36,FALSE)</f>
        <v>77.012994284527963</v>
      </c>
      <c r="AB18" s="72">
        <f>HLOOKUP(AB3,'АМБУЛАТ-2019'!$B$2:$CJ$38,36,FALSE)</f>
        <v>79.709164964375219</v>
      </c>
      <c r="AC18" s="72">
        <f>HLOOKUP(AC3,'АМБУЛАТ-2019'!$B$2:$CJ$38,36,FALSE)</f>
        <v>70.378326102007861</v>
      </c>
      <c r="AD18" s="72">
        <f>HLOOKUP(AD3,'АМБУЛАТ-2019'!$B$2:$CJ$38,36,FALSE)</f>
        <v>69.744493466884492</v>
      </c>
      <c r="AE18" s="72">
        <f>HLOOKUP(AE3,'АМБУЛАТ-2019'!$B$2:$CJ$38,36,FALSE)</f>
        <v>73.730159502227764</v>
      </c>
      <c r="AF18" s="72">
        <f>HLOOKUP(AF3,'АМБУЛАТ-2019'!$B$2:$CJ$38,36,FALSE)</f>
        <v>76.065390124826621</v>
      </c>
      <c r="AG18" s="72">
        <f>HLOOKUP(AG3,'АМБУЛАТ-2019'!$B$2:$CJ$38,36,FALSE)</f>
        <v>69.181252407191508</v>
      </c>
      <c r="AH18" s="72">
        <f>HLOOKUP(AH3,'АМБУЛАТ-2019'!$B$2:$CJ$38,36,FALSE)</f>
        <v>78.420486061202283</v>
      </c>
      <c r="AI18" s="72">
        <f>HLOOKUP(AI3,'АМБУЛАТ-2019'!$B$2:$CJ$38,36,FALSE)</f>
        <v>77.878427671129259</v>
      </c>
      <c r="AJ18" s="72">
        <f>HLOOKUP(AJ3,'АМБУЛАТ-2019'!$B$2:$CJ$38,36,FALSE)</f>
        <v>67.721273826748543</v>
      </c>
      <c r="AK18" s="72">
        <f>HLOOKUP(AK3,'АМБУЛАТ-2019'!$B$2:$CJ$38,36,FALSE)</f>
        <v>80.640720902904945</v>
      </c>
      <c r="AL18" s="72">
        <f>HLOOKUP(AL3,'АМБУЛАТ-2019'!$B$2:$CJ$38,36,FALSE)</f>
        <v>72.003790554423716</v>
      </c>
      <c r="AM18" s="72">
        <f>HLOOKUP(AM3,'АМБУЛАТ-2019'!$B$2:$CJ$38,36,FALSE)</f>
        <v>70.722157207249509</v>
      </c>
      <c r="AN18" s="72">
        <f>HLOOKUP(AN3,'АМБУЛАТ-2019'!$B$2:$CJ$38,36,FALSE)</f>
        <v>78.340051806820583</v>
      </c>
      <c r="AO18" s="72">
        <f>HLOOKUP(AO3,'АМБУЛАТ-2019'!$B$2:$CJ$38,36,FALSE)</f>
        <v>83.153046386734701</v>
      </c>
      <c r="AP18" s="72">
        <f>HLOOKUP(AP3,'АМБУЛАТ-2019'!$B$2:$CJ$38,36,FALSE)</f>
        <v>81.446251437022752</v>
      </c>
      <c r="AQ18" s="72">
        <f>HLOOKUP(AQ3,'АМБУЛАТ-2019'!$B$2:$CJ$38,36,FALSE)</f>
        <v>71.031876318356097</v>
      </c>
      <c r="AR18" s="72">
        <f>HLOOKUP(AR3,'АМБУЛАТ-2019'!$B$2:$CJ$38,36,FALSE)</f>
        <v>74.326950778559976</v>
      </c>
      <c r="AS18" s="72">
        <f>HLOOKUP(AS3,'АМБУЛАТ-2019'!$B$2:$CJ$38,36,FALSE)</f>
        <v>79.779071397638816</v>
      </c>
      <c r="AT18" s="72">
        <f>HLOOKUP(AT3,'АМБУЛАТ-2019'!$B$2:$CJ$38,36,FALSE)</f>
        <v>57.768740610226011</v>
      </c>
      <c r="AU18" s="72">
        <f>HLOOKUP(AU3,'АМБУЛАТ-2019'!$B$2:$CJ$38,36,FALSE)</f>
        <v>69.695641964283311</v>
      </c>
      <c r="AV18" s="72">
        <f>HLOOKUP(AV3,'АМБУЛАТ-2019'!$B$2:$CJ$38,36,FALSE)</f>
        <v>75.345747759388018</v>
      </c>
      <c r="AW18" s="72">
        <f>HLOOKUP(AW3,'АМБУЛАТ-2019'!$B$2:$CJ$38,36,FALSE)</f>
        <v>66.467193219304946</v>
      </c>
      <c r="AX18" s="72">
        <f>HLOOKUP(AX3,'АМБУЛАТ-2019'!$B$2:$CJ$38,36,FALSE)</f>
        <v>77.487598408389474</v>
      </c>
      <c r="AY18" s="72">
        <f>HLOOKUP(AY3,'АМБУЛАТ-2019'!$B$2:$CJ$38,36,FALSE)</f>
        <v>73.658305003167953</v>
      </c>
      <c r="AZ18" s="72">
        <f>HLOOKUP(AZ3,'АМБУЛАТ-2019'!$B$2:$CJ$38,36,FALSE)</f>
        <v>76.836731247161921</v>
      </c>
      <c r="BA18" s="72">
        <f>HLOOKUP(BA3,'АМБУЛАТ-2019'!$B$2:$CJ$38,36,FALSE)</f>
        <v>74.551041053154563</v>
      </c>
      <c r="BB18" s="72">
        <f>HLOOKUP(BB3,'АМБУЛАТ-2019'!$B$2:$CJ$38,36,FALSE)</f>
        <v>77.938539378131892</v>
      </c>
      <c r="BC18" s="72">
        <f>HLOOKUP(BC3,'АМБУЛАТ-2019'!$B$2:$CJ$38,36,FALSE)</f>
        <v>71.482082475769971</v>
      </c>
      <c r="BD18" s="72">
        <f>HLOOKUP(BD3,'АМБУЛАТ-2019'!$B$2:$CJ$38,36,FALSE)</f>
        <v>68.20188903775059</v>
      </c>
      <c r="BE18" s="72">
        <f>HLOOKUP(BE3,'АМБУЛАТ-2019'!$B$2:$CJ$38,36,FALSE)</f>
        <v>73.173549959990112</v>
      </c>
      <c r="BF18" s="72">
        <f>HLOOKUP(BF3,'АМБУЛАТ-2019'!$B$2:$CJ$38,36,FALSE)</f>
        <v>72.722503828063324</v>
      </c>
      <c r="BG18" s="72">
        <f>HLOOKUP(BG3,'АМБУЛАТ-2019'!$B$2:$CJ$38,36,FALSE)</f>
        <v>76.001062840178619</v>
      </c>
      <c r="BH18" s="72">
        <f>HLOOKUP(BH3,'АМБУЛАТ-2019'!$B$2:$CJ$38,36,FALSE)</f>
        <v>75.431503641147231</v>
      </c>
      <c r="BI18" s="72">
        <f>HLOOKUP(BI3,'АМБУЛАТ-2019'!$B$2:$CJ$38,36,FALSE)</f>
        <v>72.461412866087386</v>
      </c>
      <c r="BJ18" s="72">
        <f>HLOOKUP(BJ3,'АМБУЛАТ-2019'!$B$2:$CJ$38,36,FALSE)</f>
        <v>71.176572072825266</v>
      </c>
      <c r="BK18" s="72">
        <f>HLOOKUP(BK3,'АМБУЛАТ-2019'!$B$2:$CJ$38,36,FALSE)</f>
        <v>69.584294805599811</v>
      </c>
      <c r="BL18" s="72">
        <f>HLOOKUP(BL3,'АМБУЛАТ-2019'!$B$2:$CJ$38,36,FALSE)</f>
        <v>74.299992658952448</v>
      </c>
      <c r="BM18" s="72">
        <f>HLOOKUP(BM3,'АМБУЛАТ-2019'!$B$2:$CJ$38,36,FALSE)</f>
        <v>79.711270335574923</v>
      </c>
      <c r="BN18" s="72">
        <f>HLOOKUP(BN3,'АМБУЛАТ-2019'!$B$2:$CJ$38,36,FALSE)</f>
        <v>80.697519242361565</v>
      </c>
      <c r="BO18" s="72">
        <f>HLOOKUP(BO3,'АМБУЛАТ-2019'!$B$2:$CJ$38,36,FALSE)</f>
        <v>80.484141626232713</v>
      </c>
      <c r="BP18" s="72">
        <f>HLOOKUP(BP3,'АМБУЛАТ-2019'!$B$2:$CJ$38,36,FALSE)</f>
        <v>69.250723407862409</v>
      </c>
      <c r="BQ18" s="72">
        <f>HLOOKUP(BQ3,'АМБУЛАТ-2019'!$B$2:$CJ$38,36,FALSE)</f>
        <v>76.209269408762353</v>
      </c>
      <c r="BR18" s="72">
        <f>HLOOKUP(BR3,'АМБУЛАТ-2019'!$B$2:$CJ$38,36,FALSE)</f>
        <v>76.33616104086083</v>
      </c>
      <c r="BS18" s="72">
        <f>HLOOKUP(BS3,'АМБУЛАТ-2019'!$B$2:$CJ$38,36,FALSE)</f>
        <v>74.536234820823665</v>
      </c>
      <c r="BT18" s="72">
        <f>HLOOKUP(BT3,'АМБУЛАТ-2019'!$B$2:$CJ$38,36,FALSE)</f>
        <v>84.807573105651457</v>
      </c>
      <c r="BU18" s="72">
        <f>HLOOKUP(BU3,'АМБУЛАТ-2019'!$B$2:$CJ$38,36,FALSE)</f>
        <v>70.455722820433351</v>
      </c>
      <c r="BV18" s="72">
        <f>HLOOKUP(BV3,'АМБУЛАТ-2019'!$B$2:$CJ$38,36,FALSE)</f>
        <v>71.191125704922825</v>
      </c>
      <c r="BW18" s="72">
        <f>HLOOKUP(BW3,'АМБУЛАТ-2019'!$B$2:$CJ$38,36,FALSE)</f>
        <v>78.730775640154519</v>
      </c>
      <c r="BX18" s="72">
        <f>HLOOKUP(BX3,'АМБУЛАТ-2019'!$B$2:$CJ$38,36,FALSE)</f>
        <v>71.226626392996224</v>
      </c>
      <c r="BY18" s="72">
        <f>HLOOKUP(BY3,'АМБУЛАТ-2019'!$B$2:$CJ$38,36,FALSE)</f>
        <v>75.278669417859533</v>
      </c>
      <c r="BZ18" s="72">
        <f>HLOOKUP(BZ3,'АМБУЛАТ-2019'!$B$2:$CJ$38,36,FALSE)</f>
        <v>73.686608622431351</v>
      </c>
      <c r="CA18" s="72">
        <f>HLOOKUP(CA3,'АМБУЛАТ-2019'!$B$2:$CJ$38,36,FALSE)</f>
        <v>78.288598114041491</v>
      </c>
      <c r="CB18" s="72">
        <f>HLOOKUP(CB3,'АМБУЛАТ-2019'!$B$2:$CJ$38,36,FALSE)</f>
        <v>75.569581813643566</v>
      </c>
      <c r="CC18" s="72">
        <f>HLOOKUP(CC3,'АМБУЛАТ-2019'!$B$2:$CJ$38,36,FALSE)</f>
        <v>75.303233247802709</v>
      </c>
      <c r="CD18" s="72">
        <f>HLOOKUP(CD3,'АМБУЛАТ-2019'!$B$2:$CJ$38,36,FALSE)</f>
        <v>77.188223927138765</v>
      </c>
      <c r="CE18" s="72">
        <f>HLOOKUP(CE3,'АМБУЛАТ-2019'!$B$2:$CJ$38,36,FALSE)</f>
        <v>77.155066361015244</v>
      </c>
      <c r="CF18" s="72">
        <f>HLOOKUP(CF3,'АМБУЛАТ-2019'!$B$2:$CJ$38,36,FALSE)</f>
        <v>77.944493001216344</v>
      </c>
      <c r="CG18" s="72">
        <f>HLOOKUP(CG3,'АМБУЛАТ-2019'!$B$2:$CJ$38,36,FALSE)</f>
        <v>80.740090042322052</v>
      </c>
      <c r="CH18" s="72">
        <f>HLOOKUP(CH3,'АМБУЛАТ-2019'!$B$2:$CJ$38,36,FALSE)</f>
        <v>79.71471363674209</v>
      </c>
      <c r="CI18" s="72">
        <f>HLOOKUP(CI3,'АМБУЛАТ-2019'!$B$2:$CJ$38,36,FALSE)</f>
        <v>73.479160345439382</v>
      </c>
      <c r="CJ18" s="72">
        <f>HLOOKUP(CJ3,'АМБУЛАТ-2019'!$B$2:$CJ$38,36,FALSE)</f>
        <v>88.213438579662423</v>
      </c>
      <c r="CK18" s="72">
        <f>HLOOKUP(CK3,'АМБУЛАТ-2019'!$B$2:$CJ$38,36,FALSE)</f>
        <v>74.219111775829774</v>
      </c>
    </row>
    <row r="19" spans="1:89" ht="38.25">
      <c r="A19" s="71" t="s">
        <v>163</v>
      </c>
      <c r="B19" s="187"/>
      <c r="C19" s="73">
        <f>HLOOKUP(C3,'АМБУЛАТ-2019'!$B$2:$CJ$38,37,FALSE)</f>
        <v>76.883376287019857</v>
      </c>
      <c r="D19" s="73">
        <f>HLOOKUP(D3,'АМБУЛАТ-2019'!$B$2:$CJ$38,37,FALSE)</f>
        <v>85.025065679940653</v>
      </c>
      <c r="E19" s="73">
        <f>HLOOKUP(E3,'АМБУЛАТ-2019'!$B$2:$CJ$38,37,FALSE)</f>
        <v>87.646292280230782</v>
      </c>
      <c r="F19" s="73">
        <f>HLOOKUP(F3,'АМБУЛАТ-2019'!$B$2:$CJ$38,37,FALSE)</f>
        <v>70.334517967133934</v>
      </c>
      <c r="G19" s="73">
        <f>HLOOKUP(G3,'АМБУЛАТ-2019'!$B$2:$CJ$38,37,FALSE)</f>
        <v>87.054378763857272</v>
      </c>
      <c r="H19" s="73">
        <f>HLOOKUP(H3,'АМБУЛАТ-2019'!$B$2:$CJ$38,37,FALSE)</f>
        <v>84.630089169679152</v>
      </c>
      <c r="I19" s="73">
        <f>HLOOKUP(I3,'АМБУЛАТ-2019'!$B$2:$CJ$38,37,FALSE)</f>
        <v>83.559854328925013</v>
      </c>
      <c r="J19" s="73">
        <f>HLOOKUP(J3,'АМБУЛАТ-2019'!$B$2:$CJ$38,37,FALSE)</f>
        <v>83.735370765498132</v>
      </c>
      <c r="K19" s="73">
        <f>HLOOKUP(K3,'АМБУЛАТ-2019'!$B$2:$CJ$38,37,FALSE)</f>
        <v>87.282181869366752</v>
      </c>
      <c r="L19" s="73">
        <f>HLOOKUP(L3,'АМБУЛАТ-2019'!$B$2:$CJ$38,37,FALSE)</f>
        <v>83.30058655874349</v>
      </c>
      <c r="M19" s="73">
        <f>HLOOKUP(M3,'АМБУЛАТ-2019'!$B$2:$CJ$38,37,FALSE)</f>
        <v>89.61939065464766</v>
      </c>
      <c r="N19" s="73">
        <f>HLOOKUP(N3,'АМБУЛАТ-2019'!$B$2:$CJ$38,37,FALSE)</f>
        <v>75.235603048360616</v>
      </c>
      <c r="O19" s="73">
        <f>HLOOKUP(O3,'АМБУЛАТ-2019'!$B$2:$CJ$38,37,FALSE)</f>
        <v>72.062897806267117</v>
      </c>
      <c r="P19" s="73">
        <f>HLOOKUP(P3,'АМБУЛАТ-2019'!$B$2:$CJ$38,37,FALSE)</f>
        <v>85.373103965987355</v>
      </c>
      <c r="Q19" s="73">
        <f>HLOOKUP(Q3,'АМБУЛАТ-2019'!$B$2:$CJ$38,37,FALSE)</f>
        <v>74.082425554509712</v>
      </c>
      <c r="R19" s="73">
        <f>HLOOKUP(R3,'АМБУЛАТ-2019'!$B$2:$CJ$38,37,FALSE)</f>
        <v>74.962138354219917</v>
      </c>
      <c r="S19" s="73">
        <f>HLOOKUP(S3,'АМБУЛАТ-2019'!$B$2:$CJ$38,37,FALSE)</f>
        <v>78.209507616672283</v>
      </c>
      <c r="T19" s="73">
        <f>HLOOKUP(T3,'АМБУЛАТ-2019'!$B$2:$CJ$38,37,FALSE)</f>
        <v>80.488430356445491</v>
      </c>
      <c r="U19" s="73">
        <f>HLOOKUP(U3,'АМБУЛАТ-2019'!$B$2:$CJ$38,37,FALSE)</f>
        <v>81.455215222930121</v>
      </c>
      <c r="V19" s="73">
        <f>HLOOKUP(V3,'АМБУЛАТ-2019'!$B$2:$CJ$38,37,FALSE)</f>
        <v>75.455817579778426</v>
      </c>
      <c r="W19" s="73">
        <f>HLOOKUP(W3,'АМБУЛАТ-2019'!$B$2:$CJ$38,37,FALSE)</f>
        <v>82.390955869839672</v>
      </c>
      <c r="X19" s="73">
        <f>HLOOKUP(X3,'АМБУЛАТ-2019'!$B$2:$CJ$38,37,FALSE)</f>
        <v>83.213284375749041</v>
      </c>
      <c r="Y19" s="73">
        <f>HLOOKUP(Y3,'АМБУЛАТ-2019'!$B$2:$CJ$38,37,FALSE)</f>
        <v>80.346311671118968</v>
      </c>
      <c r="Z19" s="73">
        <f>HLOOKUP(Z3,'АМБУЛАТ-2019'!$B$2:$CJ$38,37,FALSE)</f>
        <v>86.343864242809687</v>
      </c>
      <c r="AA19" s="73">
        <f>HLOOKUP(AA3,'АМБУЛАТ-2019'!$B$2:$CJ$38,37,FALSE)</f>
        <v>85.853960167999603</v>
      </c>
      <c r="AB19" s="73">
        <f>HLOOKUP(AB3,'АМБУЛАТ-2019'!$B$2:$CJ$38,37,FALSE)</f>
        <v>86.373228240253297</v>
      </c>
      <c r="AC19" s="73">
        <f>HLOOKUP(AC3,'АМБУЛАТ-2019'!$B$2:$CJ$38,37,FALSE)</f>
        <v>71.018606644651186</v>
      </c>
      <c r="AD19" s="73">
        <f>HLOOKUP(AD3,'АМБУЛАТ-2019'!$B$2:$CJ$38,37,FALSE)</f>
        <v>70.9359330908663</v>
      </c>
      <c r="AE19" s="73">
        <f>HLOOKUP(AE3,'АМБУЛАТ-2019'!$B$2:$CJ$38,37,FALSE)</f>
        <v>74.685542638766719</v>
      </c>
      <c r="AF19" s="73">
        <f>HLOOKUP(AF3,'АМБУЛАТ-2019'!$B$2:$CJ$38,37,FALSE)</f>
        <v>86.155468721225191</v>
      </c>
      <c r="AG19" s="73">
        <f>HLOOKUP(AG3,'АМБУЛАТ-2019'!$B$2:$CJ$38,37,FALSE)</f>
        <v>70.301659517999269</v>
      </c>
      <c r="AH19" s="73">
        <f>HLOOKUP(AH3,'АМБУЛАТ-2019'!$B$2:$CJ$38,37,FALSE)</f>
        <v>79.228985248026277</v>
      </c>
      <c r="AI19" s="73">
        <f>HLOOKUP(AI3,'АМБУЛАТ-2019'!$B$2:$CJ$38,37,FALSE)</f>
        <v>78.368480870519562</v>
      </c>
      <c r="AJ19" s="73">
        <f>HLOOKUP(AJ3,'АМБУЛАТ-2019'!$B$2:$CJ$38,37,FALSE)</f>
        <v>84.730008596963714</v>
      </c>
      <c r="AK19" s="73">
        <f>HLOOKUP(AK3,'АМБУЛАТ-2019'!$B$2:$CJ$38,37,FALSE)</f>
        <v>88.445549494836527</v>
      </c>
      <c r="AL19" s="73">
        <f>HLOOKUP(AL3,'АМБУЛАТ-2019'!$B$2:$CJ$38,37,FALSE)</f>
        <v>83.389770680738295</v>
      </c>
      <c r="AM19" s="73">
        <f>HLOOKUP(AM3,'АМБУЛАТ-2019'!$B$2:$CJ$38,37,FALSE)</f>
        <v>71.853777567618167</v>
      </c>
      <c r="AN19" s="73">
        <f>HLOOKUP(AN3,'АМБУЛАТ-2019'!$B$2:$CJ$38,37,FALSE)</f>
        <v>78.660115884297795</v>
      </c>
      <c r="AO19" s="73">
        <f>HLOOKUP(AO3,'АМБУЛАТ-2019'!$B$2:$CJ$38,37,FALSE)</f>
        <v>84.078434991343215</v>
      </c>
      <c r="AP19" s="73">
        <f>HLOOKUP(AP3,'АМБУЛАТ-2019'!$B$2:$CJ$38,37,FALSE)</f>
        <v>82.445912815625078</v>
      </c>
      <c r="AQ19" s="73">
        <f>HLOOKUP(AQ3,'АМБУЛАТ-2019'!$B$2:$CJ$38,37,FALSE)</f>
        <v>77.458288589388673</v>
      </c>
      <c r="AR19" s="73">
        <f>HLOOKUP(AR3,'АМБУЛАТ-2019'!$B$2:$CJ$38,37,FALSE)</f>
        <v>87.1111977950126</v>
      </c>
      <c r="AS19" s="73">
        <f>HLOOKUP(AS3,'АМБУЛАТ-2019'!$B$2:$CJ$38,37,FALSE)</f>
        <v>80.663392862022519</v>
      </c>
      <c r="AT19" s="73">
        <f>HLOOKUP(AT3,'АМБУЛАТ-2019'!$B$2:$CJ$38,37,FALSE)</f>
        <v>57.936104930209694</v>
      </c>
      <c r="AU19" s="73">
        <f>HLOOKUP(AU3,'АМБУЛАТ-2019'!$B$2:$CJ$38,37,FALSE)</f>
        <v>70.413131058745876</v>
      </c>
      <c r="AV19" s="73">
        <f>HLOOKUP(AV3,'АМБУЛАТ-2019'!$B$2:$CJ$38,37,FALSE)</f>
        <v>76.223274719205733</v>
      </c>
      <c r="AW19" s="73">
        <f>HLOOKUP(AW3,'АМБУЛАТ-2019'!$B$2:$CJ$38,37,FALSE)</f>
        <v>67.539664154977018</v>
      </c>
      <c r="AX19" s="73">
        <f>HLOOKUP(AX3,'АМБУЛАТ-2019'!$B$2:$CJ$38,37,FALSE)</f>
        <v>78.984667857865503</v>
      </c>
      <c r="AY19" s="73">
        <f>HLOOKUP(AY3,'АМБУЛАТ-2019'!$B$2:$CJ$38,37,FALSE)</f>
        <v>74.535772136113707</v>
      </c>
      <c r="AZ19" s="73">
        <f>HLOOKUP(AZ3,'АМБУЛАТ-2019'!$B$2:$CJ$38,37,FALSE)</f>
        <v>77.493795019837748</v>
      </c>
      <c r="BA19" s="73">
        <f>HLOOKUP(BA3,'АМБУЛАТ-2019'!$B$2:$CJ$38,37,FALSE)</f>
        <v>75.144717850120273</v>
      </c>
      <c r="BB19" s="73">
        <f>HLOOKUP(BB3,'АМБУЛАТ-2019'!$B$2:$CJ$38,37,FALSE)</f>
        <v>78.846163786243807</v>
      </c>
      <c r="BC19" s="73">
        <f>HLOOKUP(BC3,'АМБУЛАТ-2019'!$B$2:$CJ$38,37,FALSE)</f>
        <v>78.132598507154512</v>
      </c>
      <c r="BD19" s="73">
        <f>HLOOKUP(BD3,'АМБУЛАТ-2019'!$B$2:$CJ$38,37,FALSE)</f>
        <v>68.706058336497122</v>
      </c>
      <c r="BE19" s="73">
        <f>HLOOKUP(BE3,'АМБУЛАТ-2019'!$B$2:$CJ$38,37,FALSE)</f>
        <v>74.116999085042195</v>
      </c>
      <c r="BF19" s="73">
        <f>HLOOKUP(BF3,'АМБУЛАТ-2019'!$B$2:$CJ$38,37,FALSE)</f>
        <v>73.615343263277907</v>
      </c>
      <c r="BG19" s="73">
        <f>HLOOKUP(BG3,'АМБУЛАТ-2019'!$B$2:$CJ$38,37,FALSE)</f>
        <v>77.365396961873941</v>
      </c>
      <c r="BH19" s="73">
        <f>HLOOKUP(BH3,'АМБУЛАТ-2019'!$B$2:$CJ$38,37,FALSE)</f>
        <v>75.999607300332869</v>
      </c>
      <c r="BI19" s="73">
        <f>HLOOKUP(BI3,'АМБУЛАТ-2019'!$B$2:$CJ$38,37,FALSE)</f>
        <v>73.578571025114897</v>
      </c>
      <c r="BJ19" s="73">
        <f>HLOOKUP(BJ3,'АМБУЛАТ-2019'!$B$2:$CJ$38,37,FALSE)</f>
        <v>79.627547644462652</v>
      </c>
      <c r="BK19" s="73">
        <f>HLOOKUP(BK3,'АМБУЛАТ-2019'!$B$2:$CJ$38,37,FALSE)</f>
        <v>71.665975197486333</v>
      </c>
      <c r="BL19" s="73">
        <f>HLOOKUP(BL3,'АМБУЛАТ-2019'!$B$2:$CJ$38,37,FALSE)</f>
        <v>74.987323562998469</v>
      </c>
      <c r="BM19" s="73">
        <f>HLOOKUP(BM3,'АМБУЛАТ-2019'!$B$2:$CJ$38,37,FALSE)</f>
        <v>80.78941371877761</v>
      </c>
      <c r="BN19" s="73">
        <f>HLOOKUP(BN3,'АМБУЛАТ-2019'!$B$2:$CJ$38,37,FALSE)</f>
        <v>81.210387885038244</v>
      </c>
      <c r="BO19" s="73">
        <f>HLOOKUP(BO3,'АМБУЛАТ-2019'!$B$2:$CJ$38,37,FALSE)</f>
        <v>81.052985488251778</v>
      </c>
      <c r="BP19" s="73">
        <f>HLOOKUP(BP3,'АМБУЛАТ-2019'!$B$2:$CJ$38,37,FALSE)</f>
        <v>70.672176101067677</v>
      </c>
      <c r="BQ19" s="73">
        <f>HLOOKUP(BQ3,'АМБУЛАТ-2019'!$B$2:$CJ$38,37,FALSE)</f>
        <v>76.802636227298407</v>
      </c>
      <c r="BR19" s="73">
        <f>HLOOKUP(BR3,'АМБУЛАТ-2019'!$B$2:$CJ$38,37,FALSE)</f>
        <v>77.488561612136877</v>
      </c>
      <c r="BS19" s="73">
        <f>HLOOKUP(BS3,'АМБУЛАТ-2019'!$B$2:$CJ$38,37,FALSE)</f>
        <v>86.641570289259946</v>
      </c>
      <c r="BT19" s="73">
        <f>HLOOKUP(BT3,'АМБУЛАТ-2019'!$B$2:$CJ$38,37,FALSE)</f>
        <v>90.22644760877489</v>
      </c>
      <c r="BU19" s="73">
        <f>HLOOKUP(BU3,'АМБУЛАТ-2019'!$B$2:$CJ$38,37,FALSE)</f>
        <v>81.427462624054328</v>
      </c>
      <c r="BV19" s="73">
        <f>HLOOKUP(BV3,'АМБУЛАТ-2019'!$B$2:$CJ$38,37,FALSE)</f>
        <v>87.39821223180941</v>
      </c>
      <c r="BW19" s="73">
        <f>HLOOKUP(BW3,'АМБУЛАТ-2019'!$B$2:$CJ$38,37,FALSE)</f>
        <v>80.204050115253011</v>
      </c>
      <c r="BX19" s="73">
        <f>HLOOKUP(BX3,'АМБУЛАТ-2019'!$B$2:$CJ$38,37,FALSE)</f>
        <v>72.283194464226298</v>
      </c>
      <c r="BY19" s="73">
        <f>HLOOKUP(BY3,'АМБУЛАТ-2019'!$B$2:$CJ$38,37,FALSE)</f>
        <v>76.192794855786588</v>
      </c>
      <c r="BZ19" s="73">
        <f>HLOOKUP(BZ3,'АМБУЛАТ-2019'!$B$2:$CJ$38,37,FALSE)</f>
        <v>74.579414466403477</v>
      </c>
      <c r="CA19" s="73">
        <f>HLOOKUP(CA3,'АМБУЛАТ-2019'!$B$2:$CJ$38,37,FALSE)</f>
        <v>79.166987012010665</v>
      </c>
      <c r="CB19" s="73">
        <f>HLOOKUP(CB3,'АМБУЛАТ-2019'!$B$2:$CJ$38,37,FALSE)</f>
        <v>83.416275394938452</v>
      </c>
      <c r="CC19" s="73">
        <f>HLOOKUP(CC3,'АМБУЛАТ-2019'!$B$2:$CJ$38,37,FALSE)</f>
        <v>83.043533735719961</v>
      </c>
      <c r="CD19" s="73">
        <f>HLOOKUP(CD3,'АМБУЛАТ-2019'!$B$2:$CJ$38,37,FALSE)</f>
        <v>77.89534760551679</v>
      </c>
      <c r="CE19" s="73">
        <f>HLOOKUP(CE3,'АМБУЛАТ-2019'!$B$2:$CJ$38,37,FALSE)</f>
        <v>78.191395550186499</v>
      </c>
      <c r="CF19" s="73">
        <f>HLOOKUP(CF3,'АМБУЛАТ-2019'!$B$2:$CJ$38,37,FALSE)</f>
        <v>84.263938036283875</v>
      </c>
      <c r="CG19" s="73">
        <f>HLOOKUP(CG3,'АМБУЛАТ-2019'!$B$2:$CJ$38,37,FALSE)</f>
        <v>86.465164226919754</v>
      </c>
      <c r="CH19" s="73">
        <f>HLOOKUP(CH3,'АМБУЛАТ-2019'!$B$2:$CJ$38,37,FALSE)</f>
        <v>81.231466123743417</v>
      </c>
      <c r="CI19" s="73">
        <f>HLOOKUP(CI3,'АМБУЛАТ-2019'!$B$2:$CJ$38,37,FALSE)</f>
        <v>82.491901735758262</v>
      </c>
      <c r="CJ19" s="73">
        <f>HLOOKUP(CJ3,'АМБУЛАТ-2019'!$B$2:$CJ$38,37,FALSE)</f>
        <v>88.238281486705048</v>
      </c>
      <c r="CK19" s="73">
        <f>HLOOKUP(CK3,'АМБУЛАТ-2019'!$B$2:$CJ$38,37,FALSE)</f>
        <v>80.449039065386472</v>
      </c>
    </row>
    <row r="20" spans="1:89">
      <c r="A20" s="70"/>
      <c r="B20" s="70"/>
    </row>
    <row r="21" spans="1:89">
      <c r="A21" s="69" t="s">
        <v>153</v>
      </c>
      <c r="B21" s="187">
        <v>2020</v>
      </c>
      <c r="C21" s="72">
        <f>HLOOKUP(C3,'АМБУЛАТ-2020'!$B$1:$CJ$37,36,FALSE)</f>
        <v>74.973559629564051</v>
      </c>
      <c r="D21" s="72">
        <f>HLOOKUP(D3,'АМБУЛАТ-2020'!$B$1:$CJ$37,36,FALSE)</f>
        <v>71.635224266781904</v>
      </c>
      <c r="E21" s="72">
        <f>HLOOKUP(E3,'АМБУЛАТ-2020'!$B$1:$CJ$37,36,FALSE)</f>
        <v>79.695250398781837</v>
      </c>
      <c r="F21" s="72">
        <f>HLOOKUP(F3,'АМБУЛАТ-2020'!$B$1:$CJ$37,36,FALSE)</f>
        <v>64.569387942398322</v>
      </c>
      <c r="G21" s="72">
        <f>HLOOKUP(G3,'АМБУЛАТ-2020'!$B$1:$CJ$37,36,FALSE)</f>
        <v>77.273829933869223</v>
      </c>
      <c r="H21" s="72">
        <f>HLOOKUP(H3,'АМБУЛАТ-2020'!$B$1:$CJ$37,36,FALSE)</f>
        <v>74.251350086475526</v>
      </c>
      <c r="I21" s="72">
        <f>HLOOKUP(I3,'АМБУЛАТ-2020'!$B$1:$CJ$37,36,FALSE)</f>
        <v>72.263150027713138</v>
      </c>
      <c r="J21" s="72">
        <f>HLOOKUP(J3,'АМБУЛАТ-2020'!$B$1:$CJ$37,36,FALSE)</f>
        <v>70.206619593017223</v>
      </c>
      <c r="K21" s="72">
        <f>HLOOKUP(K3,'АМБУЛАТ-2020'!$B$1:$CJ$37,36,FALSE)</f>
        <v>76.503156254273648</v>
      </c>
      <c r="L21" s="72">
        <f>HLOOKUP(L3,'АМБУЛАТ-2020'!$B$1:$CJ$37,36,FALSE)</f>
        <v>73.427904278381703</v>
      </c>
      <c r="M21" s="72">
        <f>HLOOKUP(M3,'АМБУЛАТ-2020'!$B$1:$CJ$37,36,FALSE)</f>
        <v>81.217784466243941</v>
      </c>
      <c r="N21" s="72">
        <f>HLOOKUP(N3,'АМБУЛАТ-2020'!$B$1:$CJ$37,36,FALSE)</f>
        <v>74.515111542281318</v>
      </c>
      <c r="O21" s="72">
        <f>HLOOKUP(O3,'АМБУЛАТ-2020'!$B$1:$CJ$37,36,FALSE)</f>
        <v>66.237187264120791</v>
      </c>
      <c r="P21" s="72">
        <f>HLOOKUP(P3,'АМБУЛАТ-2020'!$B$1:$CJ$37,36,FALSE)</f>
        <v>80.221731128518442</v>
      </c>
      <c r="Q21" s="72">
        <f>HLOOKUP(Q3,'АМБУЛАТ-2020'!$B$1:$CJ$37,36,FALSE)</f>
        <v>72.683136221445622</v>
      </c>
      <c r="R21" s="72">
        <f>HLOOKUP(R3,'АМБУЛАТ-2020'!$B$1:$CJ$37,36,FALSE)</f>
        <v>65.122882101579393</v>
      </c>
      <c r="S21" s="72">
        <f>HLOOKUP(S3,'АМБУЛАТ-2020'!$B$1:$CJ$37,36,FALSE)</f>
        <v>76.646829597611642</v>
      </c>
      <c r="T21" s="72">
        <f>HLOOKUP(T3,'АМБУЛАТ-2020'!$B$1:$CJ$37,36,FALSE)</f>
        <v>77.658692466305027</v>
      </c>
      <c r="U21" s="72">
        <f>HLOOKUP(U3,'АМБУЛАТ-2020'!$B$1:$CJ$37,36,FALSE)</f>
        <v>80.591457705571656</v>
      </c>
      <c r="V21" s="72">
        <f>HLOOKUP(V3,'АМБУЛАТ-2020'!$B$1:$CJ$37,36,FALSE)</f>
        <v>77.993111572539689</v>
      </c>
      <c r="W21" s="72">
        <f>HLOOKUP(W3,'АМБУЛАТ-2020'!$B$1:$CJ$37,36,FALSE)</f>
        <v>80.537137915009964</v>
      </c>
      <c r="X21" s="72">
        <f>HLOOKUP(X3,'АМБУЛАТ-2020'!$B$1:$CJ$37,36,FALSE)</f>
        <v>71.033238016419148</v>
      </c>
      <c r="Y21" s="72">
        <f>HLOOKUP(Y3,'АМБУЛАТ-2020'!$B$1:$CJ$37,36,FALSE)</f>
        <v>78.145818503155297</v>
      </c>
      <c r="Z21" s="72">
        <f>HLOOKUP(Z3,'АМБУЛАТ-2020'!$B$1:$CJ$37,36,FALSE)</f>
        <v>77.002499545565527</v>
      </c>
      <c r="AA21" s="72">
        <f>HLOOKUP(AA3,'АМБУЛАТ-2020'!$B$1:$CJ$37,36,FALSE)</f>
        <v>75.284996083083854</v>
      </c>
      <c r="AB21" s="72">
        <f>HLOOKUP(AB3,'АМБУЛАТ-2020'!$B$1:$CJ$37,36,FALSE)</f>
        <v>77.533575821757552</v>
      </c>
      <c r="AC21" s="72">
        <f>HLOOKUP(AC3,'АМБУЛАТ-2020'!$B$1:$CJ$37,36,FALSE)</f>
        <v>75.314278201897693</v>
      </c>
      <c r="AD21" s="72">
        <f>HLOOKUP(AD3,'АМБУЛАТ-2020'!$B$1:$CJ$37,36,FALSE)</f>
        <v>71.024922574843103</v>
      </c>
      <c r="AE21" s="72">
        <f>HLOOKUP(AE3,'АМБУЛАТ-2020'!$B$1:$CJ$37,36,FALSE)</f>
        <v>75.995219332052116</v>
      </c>
      <c r="AF21" s="72">
        <f>HLOOKUP(AF3,'АМБУЛАТ-2020'!$B$1:$CJ$37,36,FALSE)</f>
        <v>76.336054182566983</v>
      </c>
      <c r="AG21" s="72">
        <f>HLOOKUP(AG3,'АМБУЛАТ-2020'!$B$1:$CJ$37,36,FALSE)</f>
        <v>65.945404317227016</v>
      </c>
      <c r="AH21" s="72">
        <f>HLOOKUP(AH3,'АМБУЛАТ-2020'!$B$1:$CJ$37,36,FALSE)</f>
        <v>76.643045023786414</v>
      </c>
      <c r="AI21" s="72">
        <f>HLOOKUP(AI3,'АМБУЛАТ-2020'!$B$1:$CJ$37,36,FALSE)</f>
        <v>76.844324095076672</v>
      </c>
      <c r="AJ21" s="72">
        <f>HLOOKUP(AJ3,'АМБУЛАТ-2020'!$B$1:$CJ$37,36,FALSE)</f>
        <v>68.371779338287283</v>
      </c>
      <c r="AK21" s="72">
        <f>HLOOKUP(AK3,'АМБУЛАТ-2020'!$B$1:$CJ$37,36,FALSE)</f>
        <v>80.115074585478979</v>
      </c>
      <c r="AL21" s="72">
        <f>HLOOKUP(AL3,'АМБУЛАТ-2020'!$B$1:$CJ$37,36,FALSE)</f>
        <v>72.569774421486954</v>
      </c>
      <c r="AM21" s="72">
        <f>HLOOKUP(AM3,'АМБУЛАТ-2020'!$B$1:$CJ$37,36,FALSE)</f>
        <v>68.8070089464901</v>
      </c>
      <c r="AN21" s="72">
        <f>HLOOKUP(AN3,'АМБУЛАТ-2020'!$B$1:$CJ$37,36,FALSE)</f>
        <v>53.043315194743577</v>
      </c>
      <c r="AO21" s="72">
        <f>HLOOKUP(AO3,'АМБУЛАТ-2020'!$B$1:$CJ$37,36,FALSE)</f>
        <v>80.407740263784163</v>
      </c>
      <c r="AP21" s="72">
        <f>HLOOKUP(AP3,'АМБУЛАТ-2020'!$B$1:$CJ$37,36,FALSE)</f>
        <v>83.522922520639725</v>
      </c>
      <c r="AQ21" s="72">
        <f>HLOOKUP(AQ3,'АМБУЛАТ-2020'!$B$1:$CJ$37,36,FALSE)</f>
        <v>70.01390641515421</v>
      </c>
      <c r="AR21" s="72">
        <f>HLOOKUP(AR3,'АМБУЛАТ-2020'!$B$1:$CJ$37,36,FALSE)</f>
        <v>74.929473913089296</v>
      </c>
      <c r="AS21" s="72">
        <f>HLOOKUP(AS3,'АМБУЛАТ-2020'!$B$1:$CJ$37,36,FALSE)</f>
        <v>75.015336057121985</v>
      </c>
      <c r="AT21" s="72">
        <f>HLOOKUP(AT3,'АМБУЛАТ-2020'!$B$1:$CJ$37,36,FALSE)</f>
        <v>63.619595630818438</v>
      </c>
      <c r="AU21" s="72">
        <f>HLOOKUP(AU3,'АМБУЛАТ-2020'!$B$1:$CJ$37,36,FALSE)</f>
        <v>72.518690444172748</v>
      </c>
      <c r="AV21" s="72">
        <f>HLOOKUP(AV3,'АМБУЛАТ-2020'!$B$1:$CJ$37,36,FALSE)</f>
        <v>74.102767149016827</v>
      </c>
      <c r="AW21" s="72">
        <f>HLOOKUP(AW3,'АМБУЛАТ-2020'!$B$1:$CJ$37,36,FALSE)</f>
        <v>62.134575665988343</v>
      </c>
      <c r="AX21" s="72">
        <f>HLOOKUP(AX3,'АМБУЛАТ-2020'!$B$1:$CJ$37,36,FALSE)</f>
        <v>76.14821429509162</v>
      </c>
      <c r="AY21" s="72">
        <f>HLOOKUP(AY3,'АМБУЛАТ-2020'!$B$1:$CJ$37,36,FALSE)</f>
        <v>72.754609899088933</v>
      </c>
      <c r="AZ21" s="72">
        <f>HLOOKUP(AZ3,'АМБУЛАТ-2020'!$B$1:$CJ$37,36,FALSE)</f>
        <v>80.040247905149542</v>
      </c>
      <c r="BA21" s="72">
        <f>HLOOKUP(BA3,'АМБУЛАТ-2020'!$B$1:$CJ$37,36,FALSE)</f>
        <v>72.583167797216589</v>
      </c>
      <c r="BB21" s="72">
        <f>HLOOKUP(BB3,'АМБУЛАТ-2020'!$B$1:$CJ$37,36,FALSE)</f>
        <v>72.696053466188303</v>
      </c>
      <c r="BC21" s="72">
        <f>HLOOKUP(BC3,'АМБУЛАТ-2020'!$B$1:$CJ$37,36,FALSE)</f>
        <v>70.304155405565865</v>
      </c>
      <c r="BD21" s="72">
        <f>HLOOKUP(BD3,'АМБУЛАТ-2020'!$B$1:$CJ$37,36,FALSE)</f>
        <v>70.9115705301611</v>
      </c>
      <c r="BE21" s="72">
        <f>HLOOKUP(BE3,'АМБУЛАТ-2020'!$B$1:$CJ$37,36,FALSE)</f>
        <v>70.20815915979496</v>
      </c>
      <c r="BF21" s="72">
        <f>HLOOKUP(BF3,'АМБУЛАТ-2020'!$B$1:$CJ$37,36,FALSE)</f>
        <v>66.198850684775294</v>
      </c>
      <c r="BG21" s="72">
        <f>HLOOKUP(BG3,'АМБУЛАТ-2020'!$B$1:$CJ$37,36,FALSE)</f>
        <v>71.606497531127644</v>
      </c>
      <c r="BH21" s="72">
        <f>HLOOKUP(BH3,'АМБУЛАТ-2020'!$B$1:$CJ$37,36,FALSE)</f>
        <v>67.631274649085</v>
      </c>
      <c r="BI21" s="72">
        <f>HLOOKUP(BI3,'АМБУЛАТ-2020'!$B$1:$CJ$37,36,FALSE)</f>
        <v>64.140601624425159</v>
      </c>
      <c r="BJ21" s="72">
        <f>HLOOKUP(BJ3,'АМБУЛАТ-2020'!$B$1:$CJ$37,36,FALSE)</f>
        <v>74.017578517694886</v>
      </c>
      <c r="BK21" s="72">
        <f>HLOOKUP(BK3,'АМБУЛАТ-2020'!$B$1:$CJ$37,36,FALSE)</f>
        <v>67.802347190750808</v>
      </c>
      <c r="BL21" s="72">
        <f>HLOOKUP(BL3,'АМБУЛАТ-2020'!$B$1:$CJ$37,36,FALSE)</f>
        <v>74.51983533082462</v>
      </c>
      <c r="BM21" s="72">
        <f>HLOOKUP(BM3,'АМБУЛАТ-2020'!$B$1:$CJ$37,36,FALSE)</f>
        <v>77.91439061713092</v>
      </c>
      <c r="BN21" s="72">
        <f>HLOOKUP(BN3,'АМБУЛАТ-2020'!$B$1:$CJ$37,36,FALSE)</f>
        <v>83.85573459501974</v>
      </c>
      <c r="BO21" s="72">
        <f>HLOOKUP(BO3,'АМБУЛАТ-2020'!$B$1:$CJ$37,36,FALSE)</f>
        <v>79.703584944406103</v>
      </c>
      <c r="BP21" s="72">
        <f>HLOOKUP(BP3,'АМБУЛАТ-2020'!$B$1:$CJ$37,36,FALSE)</f>
        <v>70.664250126389135</v>
      </c>
      <c r="BQ21" s="72">
        <f>HLOOKUP(BQ3,'АМБУЛАТ-2020'!$B$1:$CJ$37,36,FALSE)</f>
        <v>78.128796984461957</v>
      </c>
      <c r="BR21" s="72">
        <f>HLOOKUP(BR3,'АМБУЛАТ-2020'!$B$1:$CJ$37,36,FALSE)</f>
        <v>76.428007888968892</v>
      </c>
      <c r="BS21" s="72">
        <f>HLOOKUP(BS3,'АМБУЛАТ-2020'!$B$1:$CJ$37,36,FALSE)</f>
        <v>73.770669781594663</v>
      </c>
      <c r="BT21" s="72">
        <f>HLOOKUP(BT3,'АМБУЛАТ-2020'!$B$1:$CJ$37,36,FALSE)</f>
        <v>80.715868229355308</v>
      </c>
      <c r="BU21" s="72">
        <f>HLOOKUP(BU3,'АМБУЛАТ-2020'!$B$1:$CJ$37,36,FALSE)</f>
        <v>70.433642967772897</v>
      </c>
      <c r="BV21" s="72">
        <f>HLOOKUP(BV3,'АМБУЛАТ-2020'!$B$1:$CJ$37,36,FALSE)</f>
        <v>70.328563434017653</v>
      </c>
      <c r="BW21" s="72">
        <f>HLOOKUP(BW3,'АМБУЛАТ-2020'!$B$1:$CJ$37,36,FALSE)</f>
        <v>79.352684633743962</v>
      </c>
      <c r="BX21" s="72">
        <f>HLOOKUP(BX3,'АМБУЛАТ-2020'!$B$1:$CJ$37,36,FALSE)</f>
        <v>73.459651573716755</v>
      </c>
      <c r="BY21" s="72">
        <f>HLOOKUP(BY3,'АМБУЛАТ-2020'!$B$1:$CJ$37,36,FALSE)</f>
        <v>75.099392580165627</v>
      </c>
      <c r="BZ21" s="72">
        <f>HLOOKUP(BZ3,'АМБУЛАТ-2020'!$B$1:$CJ$37,36,FALSE)</f>
        <v>72.968226876029405</v>
      </c>
      <c r="CA21" s="72">
        <f>HLOOKUP(CA3,'АМБУЛАТ-2020'!$B$1:$CJ$37,36,FALSE)</f>
        <v>76.389902840875109</v>
      </c>
      <c r="CB21" s="72">
        <f>HLOOKUP(CB3,'АМБУЛАТ-2020'!$B$1:$CJ$37,36,FALSE)</f>
        <v>71.636655340348852</v>
      </c>
      <c r="CC21" s="72">
        <f>HLOOKUP(CC3,'АМБУЛАТ-2020'!$B$1:$CJ$37,36,FALSE)</f>
        <v>74.411528648062188</v>
      </c>
      <c r="CD21" s="72">
        <f>HLOOKUP(CD3,'АМБУЛАТ-2020'!$B$1:$CJ$37,36,FALSE)</f>
        <v>75.583715000965583</v>
      </c>
      <c r="CE21" s="72">
        <f>HLOOKUP(CE3,'АМБУЛАТ-2020'!$B$1:$CJ$37,36,FALSE)</f>
        <v>75.092700118659067</v>
      </c>
      <c r="CF21" s="72">
        <f>HLOOKUP(CF3,'АМБУЛАТ-2020'!$B$1:$CJ$37,36,FALSE)</f>
        <v>76.400142814149916</v>
      </c>
      <c r="CG21" s="72">
        <f>HLOOKUP(CG3,'АМБУЛАТ-2020'!$B$1:$CJ$37,36,FALSE)</f>
        <v>80.577281232740617</v>
      </c>
      <c r="CH21" s="72">
        <f>HLOOKUP(CH3,'АМБУЛАТ-2020'!$B$1:$CJ$37,36,FALSE)</f>
        <v>81.633463452418255</v>
      </c>
      <c r="CI21" s="72">
        <f>HLOOKUP(CI3,'АМБУЛАТ-2020'!$B$1:$CJ$37,36,FALSE)</f>
        <v>71.964209718182701</v>
      </c>
      <c r="CJ21" s="72">
        <f>HLOOKUP(CJ3,'АМБУЛАТ-2020'!$B$1:$CJ$37,36,FALSE)</f>
        <v>83.540347685218137</v>
      </c>
      <c r="CK21" s="72">
        <f>HLOOKUP(CK3,'АМБУЛАТ-2020'!$B$1:$CJ$37,36,FALSE)</f>
        <v>78.512765241068522</v>
      </c>
    </row>
    <row r="22" spans="1:89" ht="38.25">
      <c r="A22" s="71" t="s">
        <v>163</v>
      </c>
      <c r="B22" s="187"/>
      <c r="C22" s="73">
        <f>HLOOKUP(C3,'АМБУЛАТ-2020'!$B$1:$CJ$37,37,FALSE)</f>
        <v>76.272839306658966</v>
      </c>
      <c r="D22" s="73">
        <f>HLOOKUP(D3,'АМБУЛАТ-2020'!$B$1:$CJ$37,37,FALSE)</f>
        <v>73.41120275300139</v>
      </c>
      <c r="E22" s="73">
        <f>HLOOKUP(E3,'АМБУЛАТ-2020'!$B$1:$CJ$37,37,FALSE)</f>
        <v>80.3848164998182</v>
      </c>
      <c r="F22" s="73">
        <f>HLOOKUP(F3,'АМБУЛАТ-2020'!$B$1:$CJ$37,37,FALSE)</f>
        <v>71.851831919571097</v>
      </c>
      <c r="G22" s="73">
        <f>HLOOKUP(G3,'АМБУЛАТ-2020'!$B$1:$CJ$37,37,FALSE)</f>
        <v>78.62810405247312</v>
      </c>
      <c r="H22" s="73">
        <f>HLOOKUP(H3,'АМБУЛАТ-2020'!$B$1:$CJ$37,37,FALSE)</f>
        <v>74.804772875373587</v>
      </c>
      <c r="I22" s="73">
        <f>HLOOKUP(I3,'АМБУЛАТ-2020'!$B$1:$CJ$37,37,FALSE)</f>
        <v>73.451136611329346</v>
      </c>
      <c r="J22" s="73">
        <f>HLOOKUP(J3,'АМБУЛАТ-2020'!$B$1:$CJ$37,37,FALSE)</f>
        <v>70.79401565512542</v>
      </c>
      <c r="K22" s="73">
        <f>HLOOKUP(K3,'АМБУЛАТ-2020'!$B$1:$CJ$37,37,FALSE)</f>
        <v>77.272954349314503</v>
      </c>
      <c r="L22" s="73">
        <f>HLOOKUP(L3,'АМБУЛАТ-2020'!$B$1:$CJ$37,37,FALSE)</f>
        <v>74.165778829207014</v>
      </c>
      <c r="M22" s="73">
        <f>HLOOKUP(M3,'АМБУЛАТ-2020'!$B$1:$CJ$37,37,FALSE)</f>
        <v>81.688404857913653</v>
      </c>
      <c r="N22" s="73">
        <f>HLOOKUP(N3,'АМБУЛАТ-2020'!$B$1:$CJ$37,37,FALSE)</f>
        <v>76.711219218809617</v>
      </c>
      <c r="O22" s="73">
        <f>HLOOKUP(O3,'АМБУЛАТ-2020'!$B$1:$CJ$37,37,FALSE)</f>
        <v>66.589955593940388</v>
      </c>
      <c r="P22" s="73">
        <f>HLOOKUP(P3,'АМБУЛАТ-2020'!$B$1:$CJ$37,37,FALSE)</f>
        <v>81.321559874765171</v>
      </c>
      <c r="Q22" s="73">
        <f>HLOOKUP(Q3,'АМБУЛАТ-2020'!$B$1:$CJ$37,37,FALSE)</f>
        <v>73.482577272998654</v>
      </c>
      <c r="R22" s="73">
        <f>HLOOKUP(R3,'АМБУЛАТ-2020'!$B$1:$CJ$37,37,FALSE)</f>
        <v>65.749424300007277</v>
      </c>
      <c r="S22" s="73">
        <f>HLOOKUP(S3,'АМБУЛАТ-2020'!$B$1:$CJ$37,37,FALSE)</f>
        <v>78.091428569225698</v>
      </c>
      <c r="T22" s="73">
        <f>HLOOKUP(T3,'АМБУЛАТ-2020'!$B$1:$CJ$37,37,FALSE)</f>
        <v>78.104250744451591</v>
      </c>
      <c r="U22" s="73">
        <f>HLOOKUP(U3,'АМБУЛАТ-2020'!$B$1:$CJ$37,37,FALSE)</f>
        <v>81.184146254404084</v>
      </c>
      <c r="V22" s="73">
        <f>HLOOKUP(V3,'АМБУЛАТ-2020'!$B$1:$CJ$37,37,FALSE)</f>
        <v>78.80230409295784</v>
      </c>
      <c r="W22" s="73">
        <f>HLOOKUP(W3,'АМБУЛАТ-2020'!$B$1:$CJ$37,37,FALSE)</f>
        <v>81.354618805357077</v>
      </c>
      <c r="X22" s="73">
        <f>HLOOKUP(X3,'АМБУЛАТ-2020'!$B$1:$CJ$37,37,FALSE)</f>
        <v>75.602659574635595</v>
      </c>
      <c r="Y22" s="73">
        <f>HLOOKUP(Y3,'АМБУЛАТ-2020'!$B$1:$CJ$37,37,FALSE)</f>
        <v>78.584995775200781</v>
      </c>
      <c r="Z22" s="73">
        <f>HLOOKUP(Z3,'АМБУЛАТ-2020'!$B$1:$CJ$37,37,FALSE)</f>
        <v>77.548875226722558</v>
      </c>
      <c r="AA22" s="73">
        <f>HLOOKUP(AA3,'АМБУЛАТ-2020'!$B$1:$CJ$37,37,FALSE)</f>
        <v>76.728793646498033</v>
      </c>
      <c r="AB22" s="73">
        <f>HLOOKUP(AB3,'АМБУЛАТ-2020'!$B$1:$CJ$37,37,FALSE)</f>
        <v>78.618052735669352</v>
      </c>
      <c r="AC22" s="73">
        <f>HLOOKUP(AC3,'АМБУЛАТ-2020'!$B$1:$CJ$37,37,FALSE)</f>
        <v>77.011109039922871</v>
      </c>
      <c r="AD22" s="73">
        <f>HLOOKUP(AD3,'АМБУЛАТ-2020'!$B$1:$CJ$37,37,FALSE)</f>
        <v>72.375161288018901</v>
      </c>
      <c r="AE22" s="73">
        <f>HLOOKUP(AE3,'АМБУЛАТ-2020'!$B$1:$CJ$37,37,FALSE)</f>
        <v>76.450645920977621</v>
      </c>
      <c r="AF22" s="73">
        <f>HLOOKUP(AF3,'АМБУЛАТ-2020'!$B$1:$CJ$37,37,FALSE)</f>
        <v>79.510671410625662</v>
      </c>
      <c r="AG22" s="73">
        <f>HLOOKUP(AG3,'АМБУЛАТ-2020'!$B$1:$CJ$37,37,FALSE)</f>
        <v>68.659716052970992</v>
      </c>
      <c r="AH22" s="73">
        <f>HLOOKUP(AH3,'АМБУЛАТ-2020'!$B$1:$CJ$37,37,FALSE)</f>
        <v>77.24155220798724</v>
      </c>
      <c r="AI22" s="73">
        <f>HLOOKUP(AI3,'АМБУЛАТ-2020'!$B$1:$CJ$37,37,FALSE)</f>
        <v>77.843406800418464</v>
      </c>
      <c r="AJ22" s="73">
        <f>HLOOKUP(AJ3,'АМБУЛАТ-2020'!$B$1:$CJ$37,37,FALSE)</f>
        <v>69.551654989355299</v>
      </c>
      <c r="AK22" s="73">
        <f>HLOOKUP(AK3,'АМБУЛАТ-2020'!$B$1:$CJ$37,37,FALSE)</f>
        <v>80.856982109941043</v>
      </c>
      <c r="AL22" s="73">
        <f>HLOOKUP(AL3,'АМБУЛАТ-2020'!$B$1:$CJ$37,37,FALSE)</f>
        <v>73.491144257526813</v>
      </c>
      <c r="AM22" s="73">
        <f>HLOOKUP(AM3,'АМБУЛАТ-2020'!$B$1:$CJ$37,37,FALSE)</f>
        <v>69.918046772521762</v>
      </c>
      <c r="AN22" s="73">
        <f>HLOOKUP(AN3,'АМБУЛАТ-2020'!$B$1:$CJ$37,37,FALSE)</f>
        <v>53.239476951017039</v>
      </c>
      <c r="AO22" s="73">
        <f>HLOOKUP(AO3,'АМБУЛАТ-2020'!$B$1:$CJ$37,37,FALSE)</f>
        <v>81.382631394913318</v>
      </c>
      <c r="AP22" s="73">
        <f>HLOOKUP(AP3,'АМБУЛАТ-2020'!$B$1:$CJ$37,37,FALSE)</f>
        <v>85.381701679440454</v>
      </c>
      <c r="AQ22" s="73">
        <f>HLOOKUP(AQ3,'АМБУЛАТ-2020'!$B$1:$CJ$37,37,FALSE)</f>
        <v>72.661352823888677</v>
      </c>
      <c r="AR22" s="73">
        <f>HLOOKUP(AR3,'АМБУЛАТ-2020'!$B$1:$CJ$37,37,FALSE)</f>
        <v>75.646330785660567</v>
      </c>
      <c r="AS22" s="73">
        <f>HLOOKUP(AS3,'АМБУЛАТ-2020'!$B$1:$CJ$37,37,FALSE)</f>
        <v>75.618358842358319</v>
      </c>
      <c r="AT22" s="73">
        <f>HLOOKUP(AT3,'АМБУЛАТ-2020'!$B$1:$CJ$37,37,FALSE)</f>
        <v>64.532077599461758</v>
      </c>
      <c r="AU22" s="73">
        <f>HLOOKUP(AU3,'АМБУЛАТ-2020'!$B$1:$CJ$37,37,FALSE)</f>
        <v>73.88524349450536</v>
      </c>
      <c r="AV22" s="73">
        <f>HLOOKUP(AV3,'АМБУЛАТ-2020'!$B$1:$CJ$37,37,FALSE)</f>
        <v>75.165615260637921</v>
      </c>
      <c r="AW22" s="73">
        <f>HLOOKUP(AW3,'АМБУЛАТ-2020'!$B$1:$CJ$37,37,FALSE)</f>
        <v>69.178690100806193</v>
      </c>
      <c r="AX22" s="73">
        <f>HLOOKUP(AX3,'АМБУЛАТ-2020'!$B$1:$CJ$37,37,FALSE)</f>
        <v>76.584805609497963</v>
      </c>
      <c r="AY22" s="73">
        <f>HLOOKUP(AY3,'АМБУЛАТ-2020'!$B$1:$CJ$37,37,FALSE)</f>
        <v>73.562804711693786</v>
      </c>
      <c r="AZ22" s="73">
        <f>HLOOKUP(AZ3,'АМБУЛАТ-2020'!$B$1:$CJ$37,37,FALSE)</f>
        <v>80.763378028309575</v>
      </c>
      <c r="BA22" s="73">
        <f>HLOOKUP(BA3,'АМБУЛАТ-2020'!$B$1:$CJ$37,37,FALSE)</f>
        <v>74.168655378956132</v>
      </c>
      <c r="BB22" s="73">
        <f>HLOOKUP(BB3,'АМБУЛАТ-2020'!$B$1:$CJ$37,37,FALSE)</f>
        <v>73.359207940297779</v>
      </c>
      <c r="BC22" s="73">
        <f>HLOOKUP(BC3,'АМБУЛАТ-2020'!$B$1:$CJ$37,37,FALSE)</f>
        <v>70.990270305744218</v>
      </c>
      <c r="BD22" s="73">
        <f>HLOOKUP(BD3,'АМБУЛАТ-2020'!$B$1:$CJ$37,37,FALSE)</f>
        <v>72.726461208983679</v>
      </c>
      <c r="BE22" s="73">
        <f>HLOOKUP(BE3,'АМБУЛАТ-2020'!$B$1:$CJ$37,37,FALSE)</f>
        <v>72.756196091015113</v>
      </c>
      <c r="BF22" s="73">
        <f>HLOOKUP(BF3,'АМБУЛАТ-2020'!$B$1:$CJ$37,37,FALSE)</f>
        <v>67.37539894515217</v>
      </c>
      <c r="BG22" s="73">
        <f>HLOOKUP(BG3,'АМБУЛАТ-2020'!$B$1:$CJ$37,37,FALSE)</f>
        <v>72.314686564335716</v>
      </c>
      <c r="BH22" s="73">
        <f>HLOOKUP(BH3,'АМБУЛАТ-2020'!$B$1:$CJ$37,37,FALSE)</f>
        <v>69.749606377291926</v>
      </c>
      <c r="BI22" s="73">
        <f>HLOOKUP(BI3,'АМБУЛАТ-2020'!$B$1:$CJ$37,37,FALSE)</f>
        <v>64.78818432551671</v>
      </c>
      <c r="BJ22" s="73">
        <f>HLOOKUP(BJ3,'АМБУЛАТ-2020'!$B$1:$CJ$37,37,FALSE)</f>
        <v>75.124656019028222</v>
      </c>
      <c r="BK22" s="73">
        <f>HLOOKUP(BK3,'АМБУЛАТ-2020'!$B$1:$CJ$37,37,FALSE)</f>
        <v>70.378302346817605</v>
      </c>
      <c r="BL22" s="73">
        <f>HLOOKUP(BL3,'АМБУЛАТ-2020'!$B$1:$CJ$37,37,FALSE)</f>
        <v>75.699035943493769</v>
      </c>
      <c r="BM22" s="73">
        <f>HLOOKUP(BM3,'АМБУЛАТ-2020'!$B$1:$CJ$37,37,FALSE)</f>
        <v>78.377564870848431</v>
      </c>
      <c r="BN22" s="73">
        <f>HLOOKUP(BN3,'АМБУЛАТ-2020'!$B$1:$CJ$37,37,FALSE)</f>
        <v>84.563453448707179</v>
      </c>
      <c r="BO22" s="73">
        <f>HLOOKUP(BO3,'АМБУЛАТ-2020'!$B$1:$CJ$37,37,FALSE)</f>
        <v>80.508146883277206</v>
      </c>
      <c r="BP22" s="73">
        <f>HLOOKUP(BP3,'АМБУЛАТ-2020'!$B$1:$CJ$37,37,FALSE)</f>
        <v>72.992008965774659</v>
      </c>
      <c r="BQ22" s="73">
        <f>HLOOKUP(BQ3,'АМБУЛАТ-2020'!$B$1:$CJ$37,37,FALSE)</f>
        <v>79.250706858657821</v>
      </c>
      <c r="BR22" s="73">
        <f>HLOOKUP(BR3,'АМБУЛАТ-2020'!$B$1:$CJ$37,37,FALSE)</f>
        <v>77.61192764052899</v>
      </c>
      <c r="BS22" s="73">
        <f>HLOOKUP(BS3,'АМБУЛАТ-2020'!$B$1:$CJ$37,37,FALSE)</f>
        <v>74.692109062358497</v>
      </c>
      <c r="BT22" s="73">
        <f>HLOOKUP(BT3,'АМБУЛАТ-2020'!$B$1:$CJ$37,37,FALSE)</f>
        <v>81.441393998967513</v>
      </c>
      <c r="BU22" s="73">
        <f>HLOOKUP(BU3,'АМБУЛАТ-2020'!$B$1:$CJ$37,37,FALSE)</f>
        <v>72.084856280655501</v>
      </c>
      <c r="BV22" s="73">
        <f>HLOOKUP(BV3,'АМБУЛАТ-2020'!$B$1:$CJ$37,37,FALSE)</f>
        <v>71.090628963503107</v>
      </c>
      <c r="BW22" s="73">
        <f>HLOOKUP(BW3,'АМБУЛАТ-2020'!$B$1:$CJ$37,37,FALSE)</f>
        <v>80.23637041178084</v>
      </c>
      <c r="BX22" s="73">
        <f>HLOOKUP(BX3,'АМБУЛАТ-2020'!$B$1:$CJ$37,37,FALSE)</f>
        <v>74.629938735199133</v>
      </c>
      <c r="BY22" s="73">
        <f>HLOOKUP(BY3,'АМБУЛАТ-2020'!$B$1:$CJ$37,37,FALSE)</f>
        <v>75.681718515757964</v>
      </c>
      <c r="BZ22" s="73">
        <f>HLOOKUP(BZ3,'АМБУЛАТ-2020'!$B$1:$CJ$37,37,FALSE)</f>
        <v>74.126473566015619</v>
      </c>
      <c r="CA22" s="73">
        <f>HLOOKUP(CA3,'АМБУЛАТ-2020'!$B$1:$CJ$37,37,FALSE)</f>
        <v>77.097679647205865</v>
      </c>
      <c r="CB22" s="73">
        <f>HLOOKUP(CB3,'АМБУЛАТ-2020'!$B$1:$CJ$37,37,FALSE)</f>
        <v>73.997874628686702</v>
      </c>
      <c r="CC22" s="73">
        <f>HLOOKUP(CC3,'АМБУЛАТ-2020'!$B$1:$CJ$37,37,FALSE)</f>
        <v>76.308918416773707</v>
      </c>
      <c r="CD22" s="73">
        <f>HLOOKUP(CD3,'АМБУЛАТ-2020'!$B$1:$CJ$37,37,FALSE)</f>
        <v>76.59178249901332</v>
      </c>
      <c r="CE22" s="73">
        <f>HLOOKUP(CE3,'АМБУЛАТ-2020'!$B$1:$CJ$37,37,FALSE)</f>
        <v>77.351734472937238</v>
      </c>
      <c r="CF22" s="73">
        <f>HLOOKUP(CF3,'АМБУЛАТ-2020'!$B$1:$CJ$37,37,FALSE)</f>
        <v>77.13497566499376</v>
      </c>
      <c r="CG22" s="73">
        <f>HLOOKUP(CG3,'АМБУЛАТ-2020'!$B$1:$CJ$37,37,FALSE)</f>
        <v>81.615588998243581</v>
      </c>
      <c r="CH22" s="73">
        <f>HLOOKUP(CH3,'АМБУЛАТ-2020'!$B$1:$CJ$37,37,FALSE)</f>
        <v>82.276106563172107</v>
      </c>
      <c r="CI22" s="73">
        <f>HLOOKUP(CI3,'АМБУЛАТ-2020'!$B$1:$CJ$37,37,FALSE)</f>
        <v>73.809928261253617</v>
      </c>
      <c r="CJ22" s="73">
        <f>HLOOKUP(CJ3,'АМБУЛАТ-2020'!$B$1:$CJ$37,37,FALSE)</f>
        <v>85.843808902469647</v>
      </c>
      <c r="CK22" s="73">
        <f>HLOOKUP(CK3,'АМБУЛАТ-2020'!$B$1:$CJ$37,37,FALSE)</f>
        <v>78.512765241068522</v>
      </c>
    </row>
    <row r="23" spans="1:89">
      <c r="A23" s="70"/>
      <c r="B23" s="70"/>
    </row>
    <row r="24" spans="1:89" s="2" customFormat="1" ht="21" customHeight="1">
      <c r="A24" s="27" t="s">
        <v>153</v>
      </c>
      <c r="B24" s="187">
        <v>2021</v>
      </c>
      <c r="C24" s="30">
        <v>71.604372633397873</v>
      </c>
      <c r="D24" s="30">
        <v>67.905209911416193</v>
      </c>
      <c r="E24" s="30">
        <v>75.468402601341751</v>
      </c>
      <c r="F24" s="30">
        <v>69.001630593105219</v>
      </c>
      <c r="G24" s="30">
        <v>75.958441441030217</v>
      </c>
      <c r="H24" s="30">
        <v>70.548664741888942</v>
      </c>
      <c r="I24" s="30">
        <v>71.942736889031764</v>
      </c>
      <c r="J24" s="30">
        <v>67.012494096698859</v>
      </c>
      <c r="K24" s="30">
        <v>70.610725176732458</v>
      </c>
      <c r="L24" s="30">
        <v>71.611169548711246</v>
      </c>
      <c r="M24" s="30">
        <v>80.93208640390425</v>
      </c>
      <c r="N24" s="30">
        <v>71.657515294243169</v>
      </c>
      <c r="O24" s="30">
        <v>63.298629617976907</v>
      </c>
      <c r="P24" s="30">
        <v>78.000641662657728</v>
      </c>
      <c r="Q24" s="30">
        <v>70.480649873647778</v>
      </c>
      <c r="R24" s="30">
        <v>60.616912434920501</v>
      </c>
      <c r="S24" s="30">
        <v>74.429832824227631</v>
      </c>
      <c r="T24" s="30">
        <v>75.911144746434232</v>
      </c>
      <c r="U24" s="30">
        <v>76.666962170702064</v>
      </c>
      <c r="V24" s="30">
        <v>76.069263697496467</v>
      </c>
      <c r="W24" s="30">
        <v>80.07586711920635</v>
      </c>
      <c r="X24" s="30">
        <v>65.747265002810011</v>
      </c>
      <c r="Y24" s="30">
        <v>77.040781703737025</v>
      </c>
      <c r="Z24" s="30">
        <v>76.262182605044572</v>
      </c>
      <c r="AA24" s="30">
        <v>70.982401971330148</v>
      </c>
      <c r="AB24" s="30">
        <v>75.653903834295321</v>
      </c>
      <c r="AC24" s="30">
        <v>70.76283322339691</v>
      </c>
      <c r="AD24" s="30">
        <v>68.363673212216241</v>
      </c>
      <c r="AE24" s="30">
        <v>74.231641573924691</v>
      </c>
      <c r="AF24" s="30">
        <v>72.789245572899191</v>
      </c>
      <c r="AG24" s="30">
        <v>65.691777671689039</v>
      </c>
      <c r="AH24" s="30">
        <v>77.538058282916538</v>
      </c>
      <c r="AI24" s="30">
        <v>75.09313248692655</v>
      </c>
      <c r="AJ24" s="30">
        <v>66.987754199247874</v>
      </c>
      <c r="AK24" s="30">
        <v>77.506865427362186</v>
      </c>
      <c r="AL24" s="30">
        <v>69.796909144027438</v>
      </c>
      <c r="AM24" s="30">
        <v>60.151937352729348</v>
      </c>
      <c r="AN24" s="30">
        <v>78.394862880439959</v>
      </c>
      <c r="AO24" s="30">
        <v>76.76812220214326</v>
      </c>
      <c r="AP24" s="30">
        <v>82.102344983481927</v>
      </c>
      <c r="AQ24" s="30">
        <v>66.364683058412325</v>
      </c>
      <c r="AR24" s="30">
        <v>73.915480937608564</v>
      </c>
      <c r="AS24" s="30">
        <v>75.297256855517276</v>
      </c>
      <c r="AT24" s="30">
        <v>57.850921365186394</v>
      </c>
      <c r="AU24" s="30">
        <v>64.01658753843779</v>
      </c>
      <c r="AV24" s="30">
        <v>73.555633006544014</v>
      </c>
      <c r="AW24" s="30">
        <v>61.795728932323094</v>
      </c>
      <c r="AX24" s="30">
        <v>71.854405989796817</v>
      </c>
      <c r="AY24" s="30">
        <v>71.809112998588475</v>
      </c>
      <c r="AZ24" s="30">
        <v>80.235879759754454</v>
      </c>
      <c r="BA24" s="30">
        <v>64.393870076345564</v>
      </c>
      <c r="BB24" s="30">
        <v>76.172354956033161</v>
      </c>
      <c r="BC24" s="30">
        <v>65.25153377212979</v>
      </c>
      <c r="BD24" s="30">
        <v>68.599437989466168</v>
      </c>
      <c r="BE24" s="30">
        <v>62.347354927528144</v>
      </c>
      <c r="BF24" s="30">
        <v>64.74070560592908</v>
      </c>
      <c r="BG24" s="30">
        <v>60.107492987531771</v>
      </c>
      <c r="BH24" s="30">
        <v>67.167274369958108</v>
      </c>
      <c r="BI24" s="30">
        <v>54.180417388320649</v>
      </c>
      <c r="BJ24" s="30">
        <v>71.193528717364828</v>
      </c>
      <c r="BK24" s="30">
        <v>64.082731996259781</v>
      </c>
      <c r="BL24" s="30">
        <v>70.952281682525822</v>
      </c>
      <c r="BM24" s="30">
        <v>72.723068962875416</v>
      </c>
      <c r="BN24" s="30">
        <v>80.179482769232507</v>
      </c>
      <c r="BO24" s="30">
        <v>78.634891316346682</v>
      </c>
      <c r="BP24" s="30">
        <v>69.282954310684332</v>
      </c>
      <c r="BQ24" s="30">
        <v>75.383458543617266</v>
      </c>
      <c r="BR24" s="30">
        <v>70.842235152457533</v>
      </c>
      <c r="BS24" s="30">
        <v>71.555695288340374</v>
      </c>
      <c r="BT24" s="30">
        <v>76.61680146136348</v>
      </c>
      <c r="BU24" s="30">
        <v>66.724784026926315</v>
      </c>
      <c r="BV24" s="30">
        <v>63.738960423507173</v>
      </c>
      <c r="BW24" s="30">
        <v>76.176773685339299</v>
      </c>
      <c r="BX24" s="30">
        <v>65.992493628541752</v>
      </c>
      <c r="BY24" s="30">
        <v>70.405214114283879</v>
      </c>
      <c r="BZ24" s="30">
        <v>71.503444022589221</v>
      </c>
      <c r="CA24" s="30">
        <v>74.406556894055086</v>
      </c>
      <c r="CB24" s="30">
        <v>74.138426463908885</v>
      </c>
      <c r="CC24" s="30">
        <v>70.51478702783362</v>
      </c>
      <c r="CD24" s="30">
        <v>72.805664771622574</v>
      </c>
      <c r="CE24" s="30">
        <v>73.666053805064436</v>
      </c>
      <c r="CF24" s="30">
        <v>75.651737211409866</v>
      </c>
      <c r="CG24" s="30">
        <v>70.845505862295283</v>
      </c>
      <c r="CH24" s="30">
        <v>72.939389267935098</v>
      </c>
      <c r="CI24" s="30">
        <v>71.004593646982059</v>
      </c>
      <c r="CJ24" s="30">
        <v>68.880465192018903</v>
      </c>
      <c r="CK24" s="30">
        <v>75.601237338595595</v>
      </c>
    </row>
    <row r="25" spans="1:89" s="2" customFormat="1" ht="27.75" customHeight="1">
      <c r="A25" s="29" t="s">
        <v>163</v>
      </c>
      <c r="B25" s="187"/>
      <c r="C25" s="31">
        <v>72.786756655633312</v>
      </c>
      <c r="D25" s="31">
        <v>69.301143045133998</v>
      </c>
      <c r="E25" s="31">
        <v>75.850218001337311</v>
      </c>
      <c r="F25" s="31">
        <v>71.33462879645559</v>
      </c>
      <c r="G25" s="31">
        <v>76.983352804852174</v>
      </c>
      <c r="H25" s="31">
        <v>71.693536547858031</v>
      </c>
      <c r="I25" s="31">
        <v>72.603037070810828</v>
      </c>
      <c r="J25" s="31">
        <v>67.338480374059799</v>
      </c>
      <c r="K25" s="31">
        <v>72.090663224872941</v>
      </c>
      <c r="L25" s="31">
        <v>72.083373661409979</v>
      </c>
      <c r="M25" s="31">
        <v>81.222837497467012</v>
      </c>
      <c r="N25" s="31">
        <v>74.160158980582224</v>
      </c>
      <c r="O25" s="31">
        <v>63.643511527626515</v>
      </c>
      <c r="P25" s="31">
        <v>78.421189711383022</v>
      </c>
      <c r="Q25" s="31">
        <v>70.901635665571874</v>
      </c>
      <c r="R25" s="31">
        <v>63.632097826899546</v>
      </c>
      <c r="S25" s="31">
        <v>74.93570369483939</v>
      </c>
      <c r="T25" s="31">
        <v>76.208311336713535</v>
      </c>
      <c r="U25" s="31">
        <v>77.052955120957094</v>
      </c>
      <c r="V25" s="31">
        <v>76.646377363384147</v>
      </c>
      <c r="W25" s="31">
        <v>80.574066139060051</v>
      </c>
      <c r="X25" s="31">
        <v>68.610189788122327</v>
      </c>
      <c r="Y25" s="31">
        <v>77.045682322058965</v>
      </c>
      <c r="Z25" s="31">
        <v>76.609109358095424</v>
      </c>
      <c r="AA25" s="31">
        <v>71.872171561190058</v>
      </c>
      <c r="AB25" s="31">
        <v>76.213243265396883</v>
      </c>
      <c r="AC25" s="31">
        <v>74.023405746726439</v>
      </c>
      <c r="AD25" s="31">
        <v>69.179233720982552</v>
      </c>
      <c r="AE25" s="31">
        <v>74.538540378303679</v>
      </c>
      <c r="AF25" s="31">
        <v>75.674319271390914</v>
      </c>
      <c r="AG25" s="31">
        <v>66.092650031051662</v>
      </c>
      <c r="AH25" s="31">
        <v>78.093560338519367</v>
      </c>
      <c r="AI25" s="31">
        <v>75.357454531927814</v>
      </c>
      <c r="AJ25" s="31">
        <v>67.819223553433943</v>
      </c>
      <c r="AK25" s="31">
        <v>77.957490054914842</v>
      </c>
      <c r="AL25" s="31">
        <v>70.099952881493408</v>
      </c>
      <c r="AM25" s="31">
        <v>66.200805033457627</v>
      </c>
      <c r="AN25" s="31">
        <v>78.51111943215389</v>
      </c>
      <c r="AO25" s="31">
        <v>77.301337542927243</v>
      </c>
      <c r="AP25" s="31">
        <v>82.271817563637612</v>
      </c>
      <c r="AQ25" s="31">
        <v>69.581132852261433</v>
      </c>
      <c r="AR25" s="31">
        <v>74.574154919678165</v>
      </c>
      <c r="AS25" s="31">
        <v>75.510046221962142</v>
      </c>
      <c r="AT25" s="31">
        <v>58.198361482950908</v>
      </c>
      <c r="AU25" s="31">
        <v>65.618593067496903</v>
      </c>
      <c r="AV25" s="31">
        <v>74.141164275665872</v>
      </c>
      <c r="AW25" s="31">
        <v>65.213062228994431</v>
      </c>
      <c r="AX25" s="31">
        <v>72.002144889519954</v>
      </c>
      <c r="AY25" s="31">
        <v>72.508088814367383</v>
      </c>
      <c r="AZ25" s="31">
        <v>80.510917040449741</v>
      </c>
      <c r="BA25" s="31">
        <v>65.049575325746531</v>
      </c>
      <c r="BB25" s="31">
        <v>76.660340176278467</v>
      </c>
      <c r="BC25" s="31">
        <v>65.780684031054875</v>
      </c>
      <c r="BD25" s="31">
        <v>69.109034159243791</v>
      </c>
      <c r="BE25" s="31">
        <v>62.835016641258399</v>
      </c>
      <c r="BF25" s="31">
        <v>65.917436244059445</v>
      </c>
      <c r="BG25" s="31">
        <v>60.493133368240407</v>
      </c>
      <c r="BH25" s="31">
        <v>70.473331233925379</v>
      </c>
      <c r="BI25" s="31">
        <v>54.428025281306049</v>
      </c>
      <c r="BJ25" s="31">
        <v>72.914053723175741</v>
      </c>
      <c r="BK25" s="31">
        <v>66.457256944308668</v>
      </c>
      <c r="BL25" s="31">
        <v>71.754428246607588</v>
      </c>
      <c r="BM25" s="31">
        <v>73.286711785633457</v>
      </c>
      <c r="BN25" s="31">
        <v>80.68133940868492</v>
      </c>
      <c r="BO25" s="31">
        <v>79.115429045524934</v>
      </c>
      <c r="BP25" s="31">
        <v>70.193969560725392</v>
      </c>
      <c r="BQ25" s="31">
        <v>76.391010610664537</v>
      </c>
      <c r="BR25" s="31">
        <v>71.526615055661864</v>
      </c>
      <c r="BS25" s="31">
        <v>71.843032406077839</v>
      </c>
      <c r="BT25" s="31">
        <v>76.96246173437396</v>
      </c>
      <c r="BU25" s="31">
        <v>67.366654101442336</v>
      </c>
      <c r="BV25" s="31">
        <v>64.543353562534477</v>
      </c>
      <c r="BW25" s="31">
        <v>77.212536780755229</v>
      </c>
      <c r="BX25" s="31">
        <v>70.541192621549982</v>
      </c>
      <c r="BY25" s="31">
        <v>70.69790867963026</v>
      </c>
      <c r="BZ25" s="31">
        <v>72.159306402370916</v>
      </c>
      <c r="CA25" s="31">
        <v>75.073668143545191</v>
      </c>
      <c r="CB25" s="31">
        <v>74.79145839526943</v>
      </c>
      <c r="CC25" s="31">
        <v>72.528856912880229</v>
      </c>
      <c r="CD25" s="31">
        <v>74.88372619233229</v>
      </c>
      <c r="CE25" s="31">
        <v>74.552233071211461</v>
      </c>
      <c r="CF25" s="31">
        <v>76.107327209745236</v>
      </c>
      <c r="CG25" s="31">
        <v>77.29734238804879</v>
      </c>
      <c r="CH25" s="31">
        <v>73.264676753319762</v>
      </c>
      <c r="CI25" s="31">
        <v>71.954749277214191</v>
      </c>
      <c r="CJ25" s="31">
        <v>73.140583440510198</v>
      </c>
      <c r="CK25" s="31">
        <v>75.601237338595595</v>
      </c>
    </row>
    <row r="27" spans="1:89" s="85" customFormat="1" ht="22.5" customHeight="1">
      <c r="A27" s="84" t="s">
        <v>167</v>
      </c>
      <c r="C27" s="86">
        <f>AVERAGE(C19,C22,C25)</f>
        <v>75.314324083104054</v>
      </c>
      <c r="D27" s="86">
        <f t="shared" ref="D27:BO27" si="2">AVERAGE(D19,D22,D25)</f>
        <v>75.912470492692009</v>
      </c>
      <c r="E27" s="86">
        <f t="shared" si="2"/>
        <v>81.293775593795431</v>
      </c>
      <c r="F27" s="86">
        <f t="shared" si="2"/>
        <v>71.173659561053555</v>
      </c>
      <c r="G27" s="86">
        <f t="shared" si="2"/>
        <v>80.888611873727527</v>
      </c>
      <c r="H27" s="86">
        <f t="shared" si="2"/>
        <v>77.042799530970257</v>
      </c>
      <c r="I27" s="86">
        <f t="shared" si="2"/>
        <v>76.538009337021734</v>
      </c>
      <c r="J27" s="86">
        <f t="shared" si="2"/>
        <v>73.955955598227789</v>
      </c>
      <c r="K27" s="86">
        <f t="shared" si="2"/>
        <v>78.881933147851399</v>
      </c>
      <c r="L27" s="86">
        <f t="shared" si="2"/>
        <v>76.516579683120156</v>
      </c>
      <c r="M27" s="86">
        <f t="shared" si="2"/>
        <v>84.176877670009446</v>
      </c>
      <c r="N27" s="86">
        <f t="shared" si="2"/>
        <v>75.368993749250819</v>
      </c>
      <c r="O27" s="86">
        <f t="shared" si="2"/>
        <v>67.432121642611335</v>
      </c>
      <c r="P27" s="86">
        <f t="shared" si="2"/>
        <v>81.705284517378516</v>
      </c>
      <c r="Q27" s="86">
        <f t="shared" si="2"/>
        <v>72.822212831026732</v>
      </c>
      <c r="R27" s="86">
        <f t="shared" si="2"/>
        <v>68.114553493708911</v>
      </c>
      <c r="S27" s="86">
        <f t="shared" si="2"/>
        <v>77.078879960245786</v>
      </c>
      <c r="T27" s="86">
        <f t="shared" si="2"/>
        <v>78.266997479203539</v>
      </c>
      <c r="U27" s="86">
        <f t="shared" si="2"/>
        <v>79.897438866097104</v>
      </c>
      <c r="V27" s="86">
        <f t="shared" si="2"/>
        <v>76.968166345373461</v>
      </c>
      <c r="W27" s="86">
        <f t="shared" si="2"/>
        <v>81.439880271418929</v>
      </c>
      <c r="X27" s="86">
        <f t="shared" si="2"/>
        <v>75.808711246168983</v>
      </c>
      <c r="Y27" s="86">
        <f t="shared" si="2"/>
        <v>78.658996589459562</v>
      </c>
      <c r="Z27" s="86">
        <f t="shared" si="2"/>
        <v>80.167282942542556</v>
      </c>
      <c r="AA27" s="86">
        <f t="shared" si="2"/>
        <v>78.151641791895898</v>
      </c>
      <c r="AB27" s="86">
        <f t="shared" si="2"/>
        <v>80.401508080439839</v>
      </c>
      <c r="AC27" s="86">
        <f t="shared" si="2"/>
        <v>74.017707143766827</v>
      </c>
      <c r="AD27" s="86">
        <f t="shared" si="2"/>
        <v>70.83010936662258</v>
      </c>
      <c r="AE27" s="86">
        <f t="shared" si="2"/>
        <v>75.224909646016002</v>
      </c>
      <c r="AF27" s="86">
        <f t="shared" si="2"/>
        <v>80.446819801080593</v>
      </c>
      <c r="AG27" s="86">
        <f t="shared" si="2"/>
        <v>68.351341867340636</v>
      </c>
      <c r="AH27" s="86">
        <f t="shared" si="2"/>
        <v>78.188032598177628</v>
      </c>
      <c r="AI27" s="86">
        <f t="shared" si="2"/>
        <v>77.189780734288618</v>
      </c>
      <c r="AJ27" s="86">
        <f t="shared" si="2"/>
        <v>74.033629046584323</v>
      </c>
      <c r="AK27" s="86">
        <f t="shared" si="2"/>
        <v>82.420007219897471</v>
      </c>
      <c r="AL27" s="86">
        <f t="shared" si="2"/>
        <v>75.660289273252843</v>
      </c>
      <c r="AM27" s="86">
        <f t="shared" si="2"/>
        <v>69.324209791199181</v>
      </c>
      <c r="AN27" s="86">
        <f t="shared" si="2"/>
        <v>70.136904089156232</v>
      </c>
      <c r="AO27" s="86">
        <f t="shared" si="2"/>
        <v>80.920801309727935</v>
      </c>
      <c r="AP27" s="86">
        <f t="shared" si="2"/>
        <v>83.366477352901043</v>
      </c>
      <c r="AQ27" s="86">
        <f t="shared" si="2"/>
        <v>73.233591421846256</v>
      </c>
      <c r="AR27" s="86">
        <f t="shared" si="2"/>
        <v>79.110561166783782</v>
      </c>
      <c r="AS27" s="86">
        <f t="shared" si="2"/>
        <v>77.263932642114327</v>
      </c>
      <c r="AT27" s="86">
        <f t="shared" si="2"/>
        <v>60.222181337540782</v>
      </c>
      <c r="AU27" s="86">
        <f t="shared" si="2"/>
        <v>69.97232254024938</v>
      </c>
      <c r="AV27" s="86">
        <f t="shared" si="2"/>
        <v>75.176684751836504</v>
      </c>
      <c r="AW27" s="86">
        <f t="shared" si="2"/>
        <v>67.310472161592543</v>
      </c>
      <c r="AX27" s="86">
        <f t="shared" si="2"/>
        <v>75.857206118961145</v>
      </c>
      <c r="AY27" s="86">
        <f t="shared" si="2"/>
        <v>73.535555220724959</v>
      </c>
      <c r="AZ27" s="86">
        <f t="shared" si="2"/>
        <v>79.589363362865683</v>
      </c>
      <c r="BA27" s="86">
        <f t="shared" si="2"/>
        <v>71.454316184940978</v>
      </c>
      <c r="BB27" s="86">
        <f t="shared" si="2"/>
        <v>76.288570634273356</v>
      </c>
      <c r="BC27" s="86">
        <f t="shared" si="2"/>
        <v>71.634517614651202</v>
      </c>
      <c r="BD27" s="86">
        <f t="shared" si="2"/>
        <v>70.180517901574873</v>
      </c>
      <c r="BE27" s="86">
        <f t="shared" si="2"/>
        <v>69.902737272438571</v>
      </c>
      <c r="BF27" s="86">
        <f t="shared" si="2"/>
        <v>68.969392817496512</v>
      </c>
      <c r="BG27" s="86">
        <f t="shared" si="2"/>
        <v>70.057738964816693</v>
      </c>
      <c r="BH27" s="86">
        <f t="shared" si="2"/>
        <v>72.074181637183401</v>
      </c>
      <c r="BI27" s="86">
        <f t="shared" si="2"/>
        <v>64.264926877312547</v>
      </c>
      <c r="BJ27" s="86">
        <f t="shared" si="2"/>
        <v>75.888752462222214</v>
      </c>
      <c r="BK27" s="86">
        <f t="shared" si="2"/>
        <v>69.500511496204197</v>
      </c>
      <c r="BL27" s="86">
        <f t="shared" si="2"/>
        <v>74.146929251033271</v>
      </c>
      <c r="BM27" s="86">
        <f t="shared" si="2"/>
        <v>77.484563458419828</v>
      </c>
      <c r="BN27" s="86">
        <f t="shared" si="2"/>
        <v>82.151726914143453</v>
      </c>
      <c r="BO27" s="86">
        <f t="shared" si="2"/>
        <v>80.225520472351306</v>
      </c>
      <c r="BP27" s="86">
        <f t="shared" ref="BP27:CK27" si="3">AVERAGE(BP19,BP22,BP25)</f>
        <v>71.286051542522571</v>
      </c>
      <c r="BQ27" s="86">
        <f t="shared" si="3"/>
        <v>77.481451232206908</v>
      </c>
      <c r="BR27" s="86">
        <f t="shared" si="3"/>
        <v>75.54236810277591</v>
      </c>
      <c r="BS27" s="86">
        <f t="shared" si="3"/>
        <v>77.725570585898765</v>
      </c>
      <c r="BT27" s="86">
        <f t="shared" si="3"/>
        <v>82.87676778070545</v>
      </c>
      <c r="BU27" s="86">
        <f t="shared" si="3"/>
        <v>73.626324335384069</v>
      </c>
      <c r="BV27" s="86">
        <f t="shared" si="3"/>
        <v>74.344064919282332</v>
      </c>
      <c r="BW27" s="86">
        <f t="shared" si="3"/>
        <v>79.217652435929679</v>
      </c>
      <c r="BX27" s="86">
        <f t="shared" si="3"/>
        <v>72.484775273658471</v>
      </c>
      <c r="BY27" s="86">
        <f t="shared" si="3"/>
        <v>74.190807350391594</v>
      </c>
      <c r="BZ27" s="86">
        <f t="shared" si="3"/>
        <v>73.621731478263328</v>
      </c>
      <c r="CA27" s="86">
        <f t="shared" si="3"/>
        <v>77.112778267587245</v>
      </c>
      <c r="CB27" s="86">
        <f t="shared" si="3"/>
        <v>77.401869472964862</v>
      </c>
      <c r="CC27" s="86">
        <f t="shared" si="3"/>
        <v>77.293769688457971</v>
      </c>
      <c r="CD27" s="86">
        <f t="shared" si="3"/>
        <v>76.456952098954133</v>
      </c>
      <c r="CE27" s="86">
        <f t="shared" si="3"/>
        <v>76.698454364778399</v>
      </c>
      <c r="CF27" s="86">
        <f t="shared" si="3"/>
        <v>79.168746970340962</v>
      </c>
      <c r="CG27" s="86">
        <f t="shared" si="3"/>
        <v>81.792698537737365</v>
      </c>
      <c r="CH27" s="86">
        <f t="shared" si="3"/>
        <v>78.92408314674509</v>
      </c>
      <c r="CI27" s="86">
        <f t="shared" si="3"/>
        <v>76.085526424742014</v>
      </c>
      <c r="CJ27" s="86">
        <f t="shared" si="3"/>
        <v>82.407557943228298</v>
      </c>
      <c r="CK27" s="86">
        <f t="shared" si="3"/>
        <v>78.187680548350201</v>
      </c>
    </row>
  </sheetData>
  <mergeCells count="6">
    <mergeCell ref="B24:B25"/>
    <mergeCell ref="B11:B12"/>
    <mergeCell ref="B8:B9"/>
    <mergeCell ref="B5:B6"/>
    <mergeCell ref="B18:B19"/>
    <mergeCell ref="B21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CL20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8" sqref="G28"/>
    </sheetView>
  </sheetViews>
  <sheetFormatPr defaultColWidth="10.42578125" defaultRowHeight="14.25" customHeight="1"/>
  <cols>
    <col min="1" max="1" width="34.7109375" style="16" customWidth="1"/>
    <col min="2" max="2" width="4.7109375" style="16" customWidth="1"/>
    <col min="3" max="3" width="15.5703125" style="2" customWidth="1"/>
    <col min="4" max="4" width="13.42578125" style="12" customWidth="1"/>
    <col min="5" max="20" width="13.42578125" style="2" customWidth="1"/>
    <col min="21" max="21" width="14.5703125" style="2" customWidth="1"/>
    <col min="22" max="89" width="13.42578125" style="2" customWidth="1"/>
    <col min="90" max="16384" width="10.42578125" style="2"/>
  </cols>
  <sheetData>
    <row r="1" spans="1:90" ht="10.5" customHeight="1">
      <c r="A1" s="14"/>
      <c r="B1" s="14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CI1" s="1"/>
      <c r="CJ1" s="1"/>
      <c r="CK1" s="1"/>
    </row>
    <row r="2" spans="1:90" ht="12" customHeight="1">
      <c r="A2" s="15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CI2" s="4"/>
    </row>
    <row r="3" spans="1:90" s="8" customFormat="1" ht="42.75" customHeight="1">
      <c r="A3" s="32" t="s">
        <v>89</v>
      </c>
      <c r="B3" s="189" t="s">
        <v>87</v>
      </c>
      <c r="C3" s="6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18</v>
      </c>
      <c r="V3" s="5" t="s">
        <v>19</v>
      </c>
      <c r="W3" s="5" t="s">
        <v>20</v>
      </c>
      <c r="X3" s="5" t="s">
        <v>21</v>
      </c>
      <c r="Y3" s="5" t="s">
        <v>22</v>
      </c>
      <c r="Z3" s="5" t="s">
        <v>23</v>
      </c>
      <c r="AA3" s="5" t="s">
        <v>24</v>
      </c>
      <c r="AB3" s="5" t="s">
        <v>25</v>
      </c>
      <c r="AC3" s="5" t="s">
        <v>26</v>
      </c>
      <c r="AD3" s="5" t="s">
        <v>27</v>
      </c>
      <c r="AE3" s="5" t="s">
        <v>28</v>
      </c>
      <c r="AF3" s="5" t="s">
        <v>29</v>
      </c>
      <c r="AG3" s="5" t="s">
        <v>30</v>
      </c>
      <c r="AH3" s="5" t="s">
        <v>31</v>
      </c>
      <c r="AI3" s="5" t="s">
        <v>32</v>
      </c>
      <c r="AJ3" s="5" t="s">
        <v>33</v>
      </c>
      <c r="AK3" s="5" t="s">
        <v>34</v>
      </c>
      <c r="AL3" s="5" t="s">
        <v>35</v>
      </c>
      <c r="AM3" s="5" t="s">
        <v>36</v>
      </c>
      <c r="AN3" s="5" t="s">
        <v>37</v>
      </c>
      <c r="AO3" s="5" t="s">
        <v>38</v>
      </c>
      <c r="AP3" s="5" t="s">
        <v>39</v>
      </c>
      <c r="AQ3" s="5" t="s">
        <v>40</v>
      </c>
      <c r="AR3" s="5" t="s">
        <v>41</v>
      </c>
      <c r="AS3" s="5" t="s">
        <v>42</v>
      </c>
      <c r="AT3" s="5" t="s">
        <v>43</v>
      </c>
      <c r="AU3" s="5" t="s">
        <v>44</v>
      </c>
      <c r="AV3" s="5" t="s">
        <v>45</v>
      </c>
      <c r="AW3" s="5" t="s">
        <v>46</v>
      </c>
      <c r="AX3" s="5" t="s">
        <v>47</v>
      </c>
      <c r="AY3" s="5" t="s">
        <v>48</v>
      </c>
      <c r="AZ3" s="5" t="s">
        <v>49</v>
      </c>
      <c r="BA3" s="5" t="s">
        <v>50</v>
      </c>
      <c r="BB3" s="5" t="s">
        <v>51</v>
      </c>
      <c r="BC3" s="5" t="s">
        <v>52</v>
      </c>
      <c r="BD3" s="5" t="s">
        <v>53</v>
      </c>
      <c r="BE3" s="5" t="s">
        <v>54</v>
      </c>
      <c r="BF3" s="5" t="s">
        <v>55</v>
      </c>
      <c r="BG3" s="5" t="s">
        <v>56</v>
      </c>
      <c r="BH3" s="5" t="s">
        <v>57</v>
      </c>
      <c r="BI3" s="5" t="s">
        <v>58</v>
      </c>
      <c r="BJ3" s="5" t="s">
        <v>59</v>
      </c>
      <c r="BK3" s="5" t="s">
        <v>60</v>
      </c>
      <c r="BL3" s="5" t="s">
        <v>61</v>
      </c>
      <c r="BM3" s="5" t="s">
        <v>62</v>
      </c>
      <c r="BN3" s="5" t="s">
        <v>63</v>
      </c>
      <c r="BO3" s="5" t="s">
        <v>64</v>
      </c>
      <c r="BP3" s="5" t="s">
        <v>65</v>
      </c>
      <c r="BQ3" s="5" t="s">
        <v>66</v>
      </c>
      <c r="BR3" s="5" t="s">
        <v>67</v>
      </c>
      <c r="BS3" s="5" t="s">
        <v>68</v>
      </c>
      <c r="BT3" s="5" t="s">
        <v>69</v>
      </c>
      <c r="BU3" s="5" t="s">
        <v>70</v>
      </c>
      <c r="BV3" s="5" t="s">
        <v>71</v>
      </c>
      <c r="BW3" s="5" t="s">
        <v>72</v>
      </c>
      <c r="BX3" s="5" t="s">
        <v>73</v>
      </c>
      <c r="BY3" s="5" t="s">
        <v>74</v>
      </c>
      <c r="BZ3" s="5" t="s">
        <v>75</v>
      </c>
      <c r="CA3" s="5" t="s">
        <v>76</v>
      </c>
      <c r="CB3" s="5" t="s">
        <v>77</v>
      </c>
      <c r="CC3" s="5" t="s">
        <v>78</v>
      </c>
      <c r="CD3" s="5" t="s">
        <v>79</v>
      </c>
      <c r="CE3" s="5" t="s">
        <v>80</v>
      </c>
      <c r="CF3" s="5" t="s">
        <v>81</v>
      </c>
      <c r="CG3" s="5" t="s">
        <v>82</v>
      </c>
      <c r="CH3" s="5" t="s">
        <v>83</v>
      </c>
      <c r="CI3" s="5" t="s">
        <v>84</v>
      </c>
      <c r="CJ3" s="5" t="s">
        <v>85</v>
      </c>
      <c r="CK3" s="5" t="s">
        <v>86</v>
      </c>
      <c r="CL3" s="7"/>
    </row>
    <row r="4" spans="1:90" s="11" customFormat="1" ht="18" customHeight="1">
      <c r="A4" s="33" t="s">
        <v>155</v>
      </c>
      <c r="B4" s="190"/>
      <c r="C4" s="10">
        <v>146317827</v>
      </c>
      <c r="D4" s="9">
        <v>1551530</v>
      </c>
      <c r="E4" s="9">
        <v>1210553</v>
      </c>
      <c r="F4" s="9">
        <v>1393807</v>
      </c>
      <c r="G4" s="9">
        <v>2288007</v>
      </c>
      <c r="H4" s="9">
        <v>996319</v>
      </c>
      <c r="I4" s="9">
        <v>1006264</v>
      </c>
      <c r="J4" s="9">
        <v>656226</v>
      </c>
      <c r="K4" s="9">
        <v>1123250</v>
      </c>
      <c r="L4" s="9">
        <v>1181761</v>
      </c>
      <c r="M4" s="9">
        <v>7643552</v>
      </c>
      <c r="N4" s="9">
        <v>773265</v>
      </c>
      <c r="O4" s="9">
        <v>1126590</v>
      </c>
      <c r="P4" s="9">
        <v>955351</v>
      </c>
      <c r="Q4" s="9">
        <v>1004669</v>
      </c>
      <c r="R4" s="9">
        <v>1311895</v>
      </c>
      <c r="S4" s="9">
        <v>1495245</v>
      </c>
      <c r="T4" s="9">
        <v>1311117</v>
      </c>
      <c r="U4" s="9">
        <v>12277497</v>
      </c>
      <c r="V4" s="9">
        <v>652313</v>
      </c>
      <c r="W4" s="9">
        <v>895304</v>
      </c>
      <c r="X4" s="9">
        <v>1153643</v>
      </c>
      <c r="Y4" s="9">
        <v>45556</v>
      </c>
      <c r="Z4" s="9">
        <v>1215362</v>
      </c>
      <c r="AA4" s="9">
        <v>989315</v>
      </c>
      <c r="AB4" s="9">
        <v>1567897</v>
      </c>
      <c r="AC4" s="9">
        <v>750901</v>
      </c>
      <c r="AD4" s="9">
        <v>624646</v>
      </c>
      <c r="AE4" s="9">
        <v>634556</v>
      </c>
      <c r="AF4" s="9">
        <v>5613344</v>
      </c>
      <c r="AG4" s="9">
        <v>410564</v>
      </c>
      <c r="AH4" s="9">
        <v>269223</v>
      </c>
      <c r="AI4" s="9">
        <v>1853742</v>
      </c>
      <c r="AJ4" s="9">
        <v>5427517</v>
      </c>
      <c r="AK4" s="9">
        <v>992299</v>
      </c>
      <c r="AL4" s="9">
        <v>2488730</v>
      </c>
      <c r="AM4" s="9">
        <v>4069242</v>
      </c>
      <c r="AN4" s="9">
        <v>415531</v>
      </c>
      <c r="AO4" s="9">
        <v>2592414</v>
      </c>
      <c r="AP4" s="9">
        <v>429682</v>
      </c>
      <c r="AQ4" s="9">
        <v>752902</v>
      </c>
      <c r="AR4" s="9">
        <v>412747</v>
      </c>
      <c r="AS4" s="9">
        <v>689418</v>
      </c>
      <c r="AT4" s="9">
        <v>1402208</v>
      </c>
      <c r="AU4" s="9">
        <v>2713810</v>
      </c>
      <c r="AV4" s="9">
        <v>4057436</v>
      </c>
      <c r="AW4" s="9">
        <v>682216</v>
      </c>
      <c r="AX4" s="9">
        <v>775505</v>
      </c>
      <c r="AY4" s="9">
        <v>3785363</v>
      </c>
      <c r="AZ4" s="9">
        <v>1537811</v>
      </c>
      <c r="BA4" s="9">
        <v>1249569</v>
      </c>
      <c r="BB4" s="9">
        <v>2671809</v>
      </c>
      <c r="BC4" s="9">
        <v>1339837</v>
      </c>
      <c r="BD4" s="9">
        <v>3250731</v>
      </c>
      <c r="BE4" s="9">
        <v>2057648</v>
      </c>
      <c r="BF4" s="9">
        <v>1310986</v>
      </c>
      <c r="BG4" s="9">
        <v>3208110</v>
      </c>
      <c r="BH4" s="9">
        <v>2464692</v>
      </c>
      <c r="BI4" s="9">
        <v>1243818</v>
      </c>
      <c r="BJ4" s="9">
        <v>876395</v>
      </c>
      <c r="BK4" s="9">
        <v>4439849</v>
      </c>
      <c r="BL4" s="9">
        <v>1508586</v>
      </c>
      <c r="BM4" s="9">
        <v>1627126</v>
      </c>
      <c r="BN4" s="9">
        <v>560717</v>
      </c>
      <c r="BO4" s="9">
        <v>3549910</v>
      </c>
      <c r="BP4" s="9">
        <v>225922</v>
      </c>
      <c r="BQ4" s="9">
        <v>319379</v>
      </c>
      <c r="BR4" s="9">
        <v>547891</v>
      </c>
      <c r="BS4" s="9">
        <v>2400058</v>
      </c>
      <c r="BT4" s="9">
        <v>2933315</v>
      </c>
      <c r="BU4" s="9">
        <v>2516923</v>
      </c>
      <c r="BV4" s="9">
        <v>2639305</v>
      </c>
      <c r="BW4" s="9">
        <v>2818129</v>
      </c>
      <c r="BX4" s="9">
        <v>1997287</v>
      </c>
      <c r="BY4" s="9">
        <v>1054735</v>
      </c>
      <c r="BZ4" s="9">
        <v>987653</v>
      </c>
      <c r="CA4" s="9">
        <v>974393</v>
      </c>
      <c r="CB4" s="9">
        <v>310574</v>
      </c>
      <c r="CC4" s="9">
        <v>1069301</v>
      </c>
      <c r="CD4" s="9">
        <v>1892404</v>
      </c>
      <c r="CE4" s="9">
        <v>1344709</v>
      </c>
      <c r="CF4" s="9">
        <v>803053</v>
      </c>
      <c r="CG4" s="9">
        <v>149891</v>
      </c>
      <c r="CH4" s="9">
        <v>523024</v>
      </c>
      <c r="CI4" s="9">
        <v>168776</v>
      </c>
      <c r="CJ4" s="9">
        <v>48008</v>
      </c>
      <c r="CK4" s="9">
        <v>25219</v>
      </c>
    </row>
    <row r="5" spans="1:90" s="12" customFormat="1" ht="27" customHeight="1">
      <c r="A5" s="101" t="s">
        <v>200</v>
      </c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</row>
    <row r="6" spans="1:90" s="97" customFormat="1" ht="19.5" customHeight="1">
      <c r="A6" s="98" t="s">
        <v>199</v>
      </c>
      <c r="B6" s="28">
        <v>2019</v>
      </c>
      <c r="C6" s="104">
        <f>SUM(D6:CK6)</f>
        <v>232095181.33699992</v>
      </c>
      <c r="D6" s="99">
        <f>HLOOKUP('Свод средних по расходам'!D3,'АМБУЛАТ-2019'!$B$2:$CJ$40,39,FALSE)</f>
        <v>2299143.9240000001</v>
      </c>
      <c r="E6" s="99">
        <f>HLOOKUP('Свод средних по расходам'!E3,'АМБУЛАТ-2019'!$B$2:$CJ$40,39,FALSE)</f>
        <v>1113167.0390000001</v>
      </c>
      <c r="F6" s="99">
        <f>HLOOKUP('Свод средних по расходам'!F3,'АМБУЛАТ-2019'!$B$2:$CJ$40,39,FALSE)</f>
        <v>2798696.2960000001</v>
      </c>
      <c r="G6" s="99">
        <f>HLOOKUP('Свод средних по расходам'!G3,'АМБУЛАТ-2019'!$B$2:$CJ$40,39,FALSE)</f>
        <v>3054923.9389999998</v>
      </c>
      <c r="H6" s="99">
        <f>HLOOKUP('Свод средних по расходам'!H3,'АМБУЛАТ-2019'!$B$2:$CJ$40,39,FALSE)</f>
        <v>1078786.5649999999</v>
      </c>
      <c r="I6" s="99">
        <f>HLOOKUP('Свод средних по расходам'!I3,'АМБУЛАТ-2019'!$B$2:$CJ$40,39,FALSE)</f>
        <v>1370519.4240000001</v>
      </c>
      <c r="J6" s="99">
        <f>HLOOKUP('Свод средних по расходам'!J3,'АМБУЛАТ-2019'!$B$2:$CJ$40,39,FALSE)</f>
        <v>884680.14500000002</v>
      </c>
      <c r="K6" s="99">
        <f>HLOOKUP('Свод средних по расходам'!K3,'АМБУЛАТ-2019'!$B$2:$CJ$40,39,FALSE)</f>
        <v>1102050.227</v>
      </c>
      <c r="L6" s="99">
        <f>HLOOKUP('Свод средних по расходам'!L3,'АМБУЛАТ-2019'!$B$2:$CJ$40,39,FALSE)</f>
        <v>1725112.422</v>
      </c>
      <c r="M6" s="99">
        <f>HLOOKUP('Свод средних по расходам'!M3,'АМБУЛАТ-2019'!$B$2:$CJ$40,39,FALSE)</f>
        <v>7152962.8540000003</v>
      </c>
      <c r="N6" s="99">
        <f>HLOOKUP('Свод средних по расходам'!N3,'АМБУЛАТ-2019'!$B$2:$CJ$40,39,FALSE)</f>
        <v>980104.179</v>
      </c>
      <c r="O6" s="99">
        <f>HLOOKUP('Свод средних по расходам'!O3,'АМБУЛАТ-2019'!$B$2:$CJ$40,39,FALSE)</f>
        <v>1753374.149</v>
      </c>
      <c r="P6" s="99">
        <f>HLOOKUP('Свод средних по расходам'!P3,'АМБУЛАТ-2019'!$B$2:$CJ$40,39,FALSE)</f>
        <v>656695.85699999996</v>
      </c>
      <c r="Q6" s="99">
        <f>HLOOKUP('Свод средних по расходам'!Q3,'АМБУЛАТ-2019'!$B$2:$CJ$40,39,FALSE)</f>
        <v>1258188.7169999999</v>
      </c>
      <c r="R6" s="99">
        <f>HLOOKUP('Свод средних по расходам'!R3,'АМБУЛАТ-2019'!$B$2:$CJ$40,39,FALSE)</f>
        <v>1726657.49</v>
      </c>
      <c r="S6" s="99">
        <f>HLOOKUP('Свод средних по расходам'!S3,'АМБУЛАТ-2019'!$B$2:$CJ$40,39,FALSE)</f>
        <v>1831623.0889999999</v>
      </c>
      <c r="T6" s="99">
        <f>HLOOKUP('Свод средних по расходам'!T3,'АМБУЛАТ-2019'!$B$2:$CJ$40,39,FALSE)</f>
        <v>1308876.8970000001</v>
      </c>
      <c r="U6" s="99">
        <f>HLOOKUP('Свод средних по расходам'!U3,'АМБУЛАТ-2019'!$B$2:$CJ$40,39,FALSE)</f>
        <v>23204931.702</v>
      </c>
      <c r="V6" s="99">
        <f>HLOOKUP('Свод средних по расходам'!V3,'АМБУЛАТ-2019'!$B$2:$CJ$40,39,FALSE)</f>
        <v>316101.65600000002</v>
      </c>
      <c r="W6" s="99">
        <f>HLOOKUP('Свод средних по расходам'!W3,'АМБУЛАТ-2019'!$B$2:$CJ$40,39,FALSE)</f>
        <v>1602828.216</v>
      </c>
      <c r="X6" s="99">
        <f>HLOOKUP('Свод средних по расходам'!X3,'АМБУЛАТ-2019'!$B$2:$CJ$40,39,FALSE)</f>
        <v>2665265.75</v>
      </c>
      <c r="Y6" s="99">
        <f>HLOOKUP('Свод средних по расходам'!Y3,'АМБУЛАТ-2019'!$B$2:$CJ$40,39,FALSE)</f>
        <v>203410.94699999999</v>
      </c>
      <c r="Z6" s="99">
        <f>HLOOKUP('Свод средних по расходам'!Z3,'АМБУЛАТ-2019'!$B$2:$CJ$40,39,FALSE)</f>
        <v>1584199.35</v>
      </c>
      <c r="AA6" s="99">
        <f>HLOOKUP('Свод средних по расходам'!AA3,'АМБУЛАТ-2019'!$B$2:$CJ$40,39,FALSE)</f>
        <v>1297076.8689999999</v>
      </c>
      <c r="AB6" s="99">
        <f>HLOOKUP('Свод средних по расходам'!AB3,'АМБУЛАТ-2019'!$B$2:$CJ$40,39,FALSE)</f>
        <v>2202752.27</v>
      </c>
      <c r="AC6" s="99">
        <f>HLOOKUP('Свод средних по расходам'!AC3,'АМБУЛАТ-2019'!$B$2:$CJ$40,39,FALSE)</f>
        <v>2119007.9419999998</v>
      </c>
      <c r="AD6" s="99">
        <f>HLOOKUP('Свод средних по расходам'!AD3,'АМБУЛАТ-2019'!$B$2:$CJ$40,39,FALSE)</f>
        <v>1051536.2919999999</v>
      </c>
      <c r="AE6" s="99">
        <f>HLOOKUP('Свод средних по расходам'!AE3,'АМБУЛАТ-2019'!$B$2:$CJ$40,39,FALSE)</f>
        <v>722064.37600000005</v>
      </c>
      <c r="AF6" s="99">
        <f>HLOOKUP('Свод средних по расходам'!AF3,'АМБУЛАТ-2019'!$B$2:$CJ$40,39,FALSE)</f>
        <v>14664705.895</v>
      </c>
      <c r="AG6" s="99">
        <f>HLOOKUP('Свод средних по расходам'!AG3,'АМБУЛАТ-2019'!$B$2:$CJ$40,39,FALSE)</f>
        <v>663723.41299999994</v>
      </c>
      <c r="AH6" s="99">
        <f>HLOOKUP('Свод средних по расходам'!AH3,'АМБУЛАТ-2019'!$B$2:$CJ$40,39,FALSE)</f>
        <v>1076148.652</v>
      </c>
      <c r="AI6" s="99">
        <f>HLOOKUP('Свод средних по расходам'!AI3,'АМБУЛАТ-2019'!$B$2:$CJ$40,39,FALSE)</f>
        <v>1703280.747</v>
      </c>
      <c r="AJ6" s="99">
        <f>HLOOKUP('Свод средних по расходам'!AJ3,'АМБУЛАТ-2019'!$B$2:$CJ$40,39,FALSE)</f>
        <v>9328691.8540000003</v>
      </c>
      <c r="AK6" s="99">
        <f>HLOOKUP('Свод средних по расходам'!AK3,'АМБУЛАТ-2019'!$B$2:$CJ$40,39,FALSE)</f>
        <v>959571.65800000005</v>
      </c>
      <c r="AL6" s="99">
        <f>HLOOKUP('Свод средних по расходам'!AL3,'АМБУЛАТ-2019'!$B$2:$CJ$40,39,FALSE)</f>
        <v>3403462.6869999999</v>
      </c>
      <c r="AM6" s="99">
        <f>HLOOKUP('Свод средних по расходам'!AM3,'АМБУЛАТ-2019'!$B$2:$CJ$40,39,FALSE)</f>
        <v>6214899.04</v>
      </c>
      <c r="AN6" s="99">
        <f>HLOOKUP('Свод средних по расходам'!AN3,'АМБУЛАТ-2019'!$B$2:$CJ$40,39,FALSE)</f>
        <v>420695.87400000001</v>
      </c>
      <c r="AO6" s="99">
        <f>HLOOKUP('Свод средних по расходам'!AO3,'АМБУЛАТ-2019'!$B$2:$CJ$40,39,FALSE)</f>
        <v>1849772.6839999999</v>
      </c>
      <c r="AP6" s="99">
        <f>HLOOKUP('Свод средних по расходам'!AP3,'АМБУЛАТ-2019'!$B$2:$CJ$40,39,FALSE)</f>
        <v>369810.57299999997</v>
      </c>
      <c r="AQ6" s="99">
        <f>HLOOKUP('Свод средних по расходам'!AQ3,'АМБУЛАТ-2019'!$B$2:$CJ$40,39,FALSE)</f>
        <v>1088929.0930000001</v>
      </c>
      <c r="AR6" s="99">
        <f>HLOOKUP('Свод средних по расходам'!AR3,'АМБУЛАТ-2019'!$B$2:$CJ$40,39,FALSE)</f>
        <v>515055.16499999998</v>
      </c>
      <c r="AS6" s="99">
        <f>HLOOKUP('Свод средних по расходам'!AS3,'АМБУЛАТ-2019'!$B$2:$CJ$40,39,FALSE)</f>
        <v>609100.27</v>
      </c>
      <c r="AT6" s="99">
        <f>HLOOKUP('Свод средних по расходам'!AT3,'АМБУЛАТ-2019'!$B$2:$CJ$40,39,FALSE)</f>
        <v>2929189.5019999999</v>
      </c>
      <c r="AU6" s="99">
        <f>HLOOKUP('Свод средних по расходам'!AU3,'АМБУЛАТ-2019'!$B$2:$CJ$40,39,FALSE)</f>
        <v>4338432.0860000001</v>
      </c>
      <c r="AV6" s="99">
        <f>HLOOKUP('Свод средних по расходам'!AV3,'АМБУЛАТ-2019'!$B$2:$CJ$40,39,FALSE)</f>
        <v>5916969.9630000005</v>
      </c>
      <c r="AW6" s="99">
        <f>HLOOKUP('Свод средних по расходам'!AW3,'АМБУЛАТ-2019'!$B$2:$CJ$40,39,FALSE)</f>
        <v>1142238.9180000001</v>
      </c>
      <c r="AX6" s="99">
        <f>HLOOKUP('Свод средних по расходам'!AX3,'АМБУЛАТ-2019'!$B$2:$CJ$40,39,FALSE)</f>
        <v>843343.84100000001</v>
      </c>
      <c r="AY6" s="99">
        <f>HLOOKUP('Свод средних по расходам'!AY3,'АМБУЛАТ-2019'!$B$2:$CJ$40,39,FALSE)</f>
        <v>6016813.4129999997</v>
      </c>
      <c r="AZ6" s="99">
        <f>HLOOKUP('Свод средних по расходам'!AZ3,'АМБУЛАТ-2019'!$B$2:$CJ$40,39,FALSE)</f>
        <v>2167359.64</v>
      </c>
      <c r="BA6" s="99">
        <f>HLOOKUP('Свод средних по расходам'!BA3,'АМБУЛАТ-2019'!$B$2:$CJ$40,39,FALSE)</f>
        <v>1640423.0179999999</v>
      </c>
      <c r="BB6" s="99">
        <f>HLOOKUP('Свод средних по расходам'!BB3,'АМБУЛАТ-2019'!$B$2:$CJ$40,39,FALSE)</f>
        <v>3395826.9309999999</v>
      </c>
      <c r="BC6" s="99">
        <f>HLOOKUP('Свод средних по расходам'!BC3,'АМБУЛАТ-2019'!$B$2:$CJ$40,39,FALSE)</f>
        <v>1891497.8970000001</v>
      </c>
      <c r="BD6" s="99">
        <f>HLOOKUP('Свод средних по расходам'!BD3,'АМБУЛАТ-2019'!$B$2:$CJ$40,39,FALSE)</f>
        <v>5399037.4230000004</v>
      </c>
      <c r="BE6" s="99">
        <f>HLOOKUP('Свод средних по расходам'!BE3,'АМБУЛАТ-2019'!$B$2:$CJ$40,39,FALSE)</f>
        <v>3419048.1379999998</v>
      </c>
      <c r="BF6" s="99">
        <f>HLOOKUP('Свод средних по расходам'!BF3,'АМБУЛАТ-2019'!$B$2:$CJ$40,39,FALSE)</f>
        <v>1854878.7830000001</v>
      </c>
      <c r="BG6" s="99">
        <f>HLOOKUP('Свод средних по расходам'!BG3,'АМБУЛАТ-2019'!$B$2:$CJ$40,39,FALSE)</f>
        <v>4494757.8459999999</v>
      </c>
      <c r="BH6" s="99">
        <f>HLOOKUP('Свод средних по расходам'!BH3,'АМБУЛАТ-2019'!$B$2:$CJ$40,39,FALSE)</f>
        <v>2672024.6120000002</v>
      </c>
      <c r="BI6" s="99">
        <f>HLOOKUP('Свод средних по расходам'!BI3,'АМБУЛАТ-2019'!$B$2:$CJ$40,39,FALSE)</f>
        <v>1766764.8729999999</v>
      </c>
      <c r="BJ6" s="99">
        <f>HLOOKUP('Свод средних по расходам'!BJ3,'АМБУЛАТ-2019'!$B$2:$CJ$40,39,FALSE)</f>
        <v>1426016.517</v>
      </c>
      <c r="BK6" s="99">
        <f>HLOOKUP('Свод средних по расходам'!BK3,'АМБУЛАТ-2019'!$B$2:$CJ$40,39,FALSE)</f>
        <v>9445363.4210000001</v>
      </c>
      <c r="BL6" s="99">
        <f>HLOOKUP('Свод средних по расходам'!BL3,'АМБУЛАТ-2019'!$B$2:$CJ$40,39,FALSE)</f>
        <v>2722849.3059999999</v>
      </c>
      <c r="BM6" s="99">
        <f>HLOOKUP('Свод средних по расходам'!BM3,'АМБУЛАТ-2019'!$B$2:$CJ$40,39,FALSE)</f>
        <v>4324785.7340000002</v>
      </c>
      <c r="BN6" s="99">
        <f>HLOOKUP('Свод средних по расходам'!BN3,'АМБУЛАТ-2019'!$B$2:$CJ$40,39,FALSE)</f>
        <v>1984571.9650000001</v>
      </c>
      <c r="BO6" s="99">
        <f>HLOOKUP('Свод средних по расходам'!BO3,'АМБУЛАТ-2019'!$B$2:$CJ$40,39,FALSE)</f>
        <v>3639261.8969999999</v>
      </c>
      <c r="BP6" s="99">
        <f>HLOOKUP('Свод средних по расходам'!BP3,'АМБУЛАТ-2019'!$B$2:$CJ$40,39,FALSE)</f>
        <v>542504.49600000004</v>
      </c>
      <c r="BQ6" s="99">
        <f>HLOOKUP('Свод средних по расходам'!BQ3,'АМБУЛАТ-2019'!$B$2:$CJ$40,39,FALSE)</f>
        <v>627668.31099999999</v>
      </c>
      <c r="BR6" s="99">
        <f>HLOOKUP('Свод средних по расходам'!BR3,'АМБУЛАТ-2019'!$B$2:$CJ$40,39,FALSE)</f>
        <v>907566.82900000003</v>
      </c>
      <c r="BS6" s="99">
        <f>HLOOKUP('Свод средних по расходам'!BS3,'АМБУЛАТ-2019'!$B$2:$CJ$40,39,FALSE)</f>
        <v>3235491.855</v>
      </c>
      <c r="BT6" s="99">
        <f>HLOOKUP('Свод средних по расходам'!BT3,'АМБУЛАТ-2019'!$B$2:$CJ$40,39,FALSE)</f>
        <v>3198239.5890000002</v>
      </c>
      <c r="BU6" s="99">
        <f>HLOOKUP('Свод средних по расходам'!BU3,'АМБУЛАТ-2019'!$B$2:$CJ$40,39,FALSE)</f>
        <v>5867007.5029999996</v>
      </c>
      <c r="BV6" s="99">
        <f>HLOOKUP('Свод средних по расходам'!BV3,'АМБУЛАТ-2019'!$B$2:$CJ$40,39,FALSE)</f>
        <v>5276697.335</v>
      </c>
      <c r="BW6" s="99">
        <f>HLOOKUP('Свод средних по расходам'!BW3,'АМБУЛАТ-2019'!$B$2:$CJ$40,39,FALSE)</f>
        <v>3720787.7710000002</v>
      </c>
      <c r="BX6" s="99">
        <f>HLOOKUP('Свод средних по расходам'!BX3,'АМБУЛАТ-2019'!$B$2:$CJ$40,39,FALSE)</f>
        <v>3771293.986</v>
      </c>
      <c r="BY6" s="99">
        <f>HLOOKUP('Свод средних по расходам'!BY3,'АМБУЛАТ-2019'!$B$2:$CJ$40,39,FALSE)</f>
        <v>2039904.6769999999</v>
      </c>
      <c r="BZ6" s="99">
        <f>HLOOKUP('Свод средних по расходам'!BZ3,'АМБУЛАТ-2019'!$B$2:$CJ$40,39,FALSE)</f>
        <v>1904466.3970000001</v>
      </c>
      <c r="CA6" s="99">
        <f>HLOOKUP('Свод средних по расходам'!CA3,'АМБУЛАТ-2019'!$B$2:$CJ$40,39,FALSE)</f>
        <v>3031903.9810000001</v>
      </c>
      <c r="CB6" s="99">
        <f>HLOOKUP('Свод средних по расходам'!CB3,'АМБУЛАТ-2019'!$B$2:$CJ$40,39,FALSE)</f>
        <v>1169098.8459999999</v>
      </c>
      <c r="CC6" s="99">
        <f>HLOOKUP('Свод средних по расходам'!CC3,'АМБУЛАТ-2019'!$B$2:$CJ$40,39,FALSE)</f>
        <v>1903508.6259999999</v>
      </c>
      <c r="CD6" s="99">
        <f>HLOOKUP('Свод средних по расходам'!CD3,'АМБУЛАТ-2019'!$B$2:$CJ$40,39,FALSE)</f>
        <v>2872288.4169999999</v>
      </c>
      <c r="CE6" s="99">
        <f>HLOOKUP('Свод средних по расходам'!CE3,'АМБУЛАТ-2019'!$B$2:$CJ$40,39,FALSE)</f>
        <v>2604141.5</v>
      </c>
      <c r="CF6" s="99">
        <f>HLOOKUP('Свод средних по расходам'!CF3,'АМБУЛАТ-2019'!$B$2:$CJ$40,39,FALSE)</f>
        <v>1374792.3089999999</v>
      </c>
      <c r="CG6" s="99">
        <f>HLOOKUP('Свод средних по расходам'!CG3,'АМБУЛАТ-2019'!$B$2:$CJ$40,39,FALSE)</f>
        <v>513114.96100000001</v>
      </c>
      <c r="CH6" s="99">
        <f>HLOOKUP('Свод средних по расходам'!CH3,'АМБУЛАТ-2019'!$B$2:$CJ$40,39,FALSE)</f>
        <v>1725285.449</v>
      </c>
      <c r="CI6" s="99">
        <f>HLOOKUP('Свод средних по расходам'!CI3,'АМБУЛАТ-2019'!$B$2:$CJ$40,39,FALSE)</f>
        <v>321831.397</v>
      </c>
      <c r="CJ6" s="99">
        <f>HLOOKUP('Свод средних по расходам'!CJ3,'АМБУЛАТ-2019'!$B$2:$CJ$40,39,FALSE)</f>
        <v>95495.778000000006</v>
      </c>
      <c r="CK6" s="99">
        <f>HLOOKUP('Свод средних по расходам'!CK3,'АМБУЛАТ-2019'!$B$2:$CJ$40,39,FALSE)</f>
        <v>28049.412</v>
      </c>
    </row>
    <row r="7" spans="1:90" s="97" customFormat="1" ht="19.5" customHeight="1">
      <c r="A7" s="98" t="s">
        <v>199</v>
      </c>
      <c r="B7" s="28">
        <v>2020</v>
      </c>
      <c r="C7" s="104">
        <f>SUM(D7:CK7)</f>
        <v>253388172.38</v>
      </c>
      <c r="D7" s="99">
        <f>HLOOKUP(D3,'АМБУЛАТ-2020'!$B$1:$CJ$39,39,FALSE)</f>
        <v>2614087.7119999998</v>
      </c>
      <c r="E7" s="99">
        <f>HLOOKUP(E3,'АМБУЛАТ-2020'!$B$1:$CJ$39,39,FALSE)</f>
        <v>1162585.2690000001</v>
      </c>
      <c r="F7" s="99">
        <f>HLOOKUP(F3,'АМБУЛАТ-2020'!$B$1:$CJ$39,39,FALSE)</f>
        <v>2866297.0780000002</v>
      </c>
      <c r="G7" s="99">
        <f>HLOOKUP(G3,'АМБУЛАТ-2020'!$B$1:$CJ$39,39,FALSE)</f>
        <v>3234076.426</v>
      </c>
      <c r="H7" s="99">
        <f>HLOOKUP(H3,'АМБУЛАТ-2020'!$B$1:$CJ$39,39,FALSE)</f>
        <v>1187615.9269999999</v>
      </c>
      <c r="I7" s="99">
        <f>HLOOKUP(I3,'АМБУЛАТ-2020'!$B$1:$CJ$39,39,FALSE)</f>
        <v>1527907.574</v>
      </c>
      <c r="J7" s="99">
        <f>HLOOKUP(J3,'АМБУЛАТ-2020'!$B$1:$CJ$39,39,FALSE)</f>
        <v>981327.27599999995</v>
      </c>
      <c r="K7" s="99">
        <f>HLOOKUP(K3,'АМБУЛАТ-2020'!$B$1:$CJ$39,39,FALSE)</f>
        <v>1386118.3459999999</v>
      </c>
      <c r="L7" s="99">
        <f>HLOOKUP(L3,'АМБУЛАТ-2020'!$B$1:$CJ$39,39,FALSE)</f>
        <v>1703427.8640000001</v>
      </c>
      <c r="M7" s="99">
        <f>HLOOKUP(M3,'АМБУЛАТ-2020'!$B$1:$CJ$39,39,FALSE)</f>
        <v>7793821.0719999997</v>
      </c>
      <c r="N7" s="99">
        <f>HLOOKUP(N3,'АМБУЛАТ-2020'!$B$1:$CJ$39,39,FALSE)</f>
        <v>979825.06</v>
      </c>
      <c r="O7" s="99">
        <f>HLOOKUP(O3,'АМБУЛАТ-2020'!$B$1:$CJ$39,39,FALSE)</f>
        <v>2200773.642</v>
      </c>
      <c r="P7" s="99">
        <f>HLOOKUP(P3,'АМБУЛАТ-2020'!$B$1:$CJ$39,39,FALSE)</f>
        <v>870369.09699999995</v>
      </c>
      <c r="Q7" s="99">
        <f>HLOOKUP(Q3,'АМБУЛАТ-2020'!$B$1:$CJ$39,39,FALSE)</f>
        <v>1289784.44</v>
      </c>
      <c r="R7" s="99">
        <f>HLOOKUP(R3,'АМБУЛАТ-2020'!$B$1:$CJ$39,39,FALSE)</f>
        <v>2845787.4569999999</v>
      </c>
      <c r="S7" s="99">
        <f>HLOOKUP(S3,'АМБУЛАТ-2020'!$B$1:$CJ$39,39,FALSE)</f>
        <v>1960234.7390000001</v>
      </c>
      <c r="T7" s="99">
        <f>HLOOKUP(T3,'АМБУЛАТ-2020'!$B$1:$CJ$39,39,FALSE)</f>
        <v>1470868.7620000001</v>
      </c>
      <c r="U7" s="99">
        <f>HLOOKUP(U3,'АМБУЛАТ-2020'!$B$1:$CJ$39,39,FALSE)</f>
        <v>25119138.173999999</v>
      </c>
      <c r="V7" s="99">
        <f>HLOOKUP(V3,'АМБУЛАТ-2020'!$B$1:$CJ$39,39,FALSE)</f>
        <v>1103486.7479999999</v>
      </c>
      <c r="W7" s="99">
        <f>HLOOKUP(W3,'АМБУЛАТ-2020'!$B$1:$CJ$39,39,FALSE)</f>
        <v>1655953.94</v>
      </c>
      <c r="X7" s="99">
        <f>HLOOKUP(X3,'АМБУЛАТ-2020'!$B$1:$CJ$39,39,FALSE)</f>
        <v>3087574.4890000001</v>
      </c>
      <c r="Y7" s="99">
        <f>HLOOKUP(Y3,'АМБУЛАТ-2020'!$B$1:$CJ$39,39,FALSE)</f>
        <v>238392.35200000001</v>
      </c>
      <c r="Z7" s="99">
        <f>HLOOKUP(Z3,'АМБУЛАТ-2020'!$B$1:$CJ$39,39,FALSE)</f>
        <v>1762307.875</v>
      </c>
      <c r="AA7" s="99">
        <f>HLOOKUP(AA3,'АМБУЛАТ-2020'!$B$1:$CJ$39,39,FALSE)</f>
        <v>1423836.8089999999</v>
      </c>
      <c r="AB7" s="99">
        <f>HLOOKUP(AB3,'АМБУЛАТ-2020'!$B$1:$CJ$39,39,FALSE)</f>
        <v>2493727.523</v>
      </c>
      <c r="AC7" s="99">
        <f>HLOOKUP(AC3,'АМБУЛАТ-2020'!$B$1:$CJ$39,39,FALSE)</f>
        <v>1697927.9140000001</v>
      </c>
      <c r="AD7" s="99">
        <f>HLOOKUP(AD3,'АМБУЛАТ-2020'!$B$1:$CJ$39,39,FALSE)</f>
        <v>958739.77099999995</v>
      </c>
      <c r="AE7" s="99">
        <f>HLOOKUP(AE3,'АМБУЛАТ-2020'!$B$1:$CJ$39,39,FALSE)</f>
        <v>663685.64500000002</v>
      </c>
      <c r="AF7" s="99">
        <f>HLOOKUP(AF3,'АМБУЛАТ-2020'!$B$1:$CJ$39,39,FALSE)</f>
        <v>14939147.813999999</v>
      </c>
      <c r="AG7" s="99">
        <f>HLOOKUP(AG3,'АМБУЛАТ-2020'!$B$1:$CJ$39,39,FALSE)</f>
        <v>789104.99399999995</v>
      </c>
      <c r="AH7" s="99">
        <f>HLOOKUP(AH3,'АМБУЛАТ-2020'!$B$1:$CJ$39,39,FALSE)</f>
        <v>290853.26500000001</v>
      </c>
      <c r="AI7" s="99">
        <f>HLOOKUP(AI3,'АМБУЛАТ-2020'!$B$1:$CJ$39,39,FALSE)</f>
        <v>1860060.077</v>
      </c>
      <c r="AJ7" s="99">
        <f>HLOOKUP(AJ3,'АМБУЛАТ-2020'!$B$1:$CJ$39,39,FALSE)</f>
        <v>9075213.8399999999</v>
      </c>
      <c r="AK7" s="99">
        <f>HLOOKUP(AK3,'АМБУЛАТ-2020'!$B$1:$CJ$39,39,FALSE)</f>
        <v>997666.94400000002</v>
      </c>
      <c r="AL7" s="99">
        <f>HLOOKUP(AL3,'АМБУЛАТ-2020'!$B$1:$CJ$39,39,FALSE)</f>
        <v>3260342.3169999998</v>
      </c>
      <c r="AM7" s="99">
        <f>HLOOKUP(AM3,'АМБУЛАТ-2020'!$B$1:$CJ$39,39,FALSE)</f>
        <v>6868732.0149999997</v>
      </c>
      <c r="AN7" s="99">
        <f>HLOOKUP(AN3,'АМБУЛАТ-2020'!$B$1:$CJ$39,39,FALSE)</f>
        <v>1393733.747</v>
      </c>
      <c r="AO7" s="99">
        <f>HLOOKUP(AO3,'АМБУЛАТ-2020'!$B$1:$CJ$39,39,FALSE)</f>
        <v>2351376.1540000001</v>
      </c>
      <c r="AP7" s="99">
        <f>HLOOKUP(AP3,'АМБУЛАТ-2020'!$B$1:$CJ$39,39,FALSE)</f>
        <v>344638.03399999999</v>
      </c>
      <c r="AQ7" s="99">
        <f>HLOOKUP(AQ3,'АМБУЛАТ-2020'!$B$1:$CJ$39,39,FALSE)</f>
        <v>1185722.041</v>
      </c>
      <c r="AR7" s="99">
        <f>HLOOKUP(AR3,'АМБУЛАТ-2020'!$B$1:$CJ$39,39,FALSE)</f>
        <v>520601.66899999999</v>
      </c>
      <c r="AS7" s="99">
        <f>HLOOKUP(AS3,'АМБУЛАТ-2020'!$B$1:$CJ$39,39,FALSE)</f>
        <v>805870.52399999998</v>
      </c>
      <c r="AT7" s="99">
        <f>HLOOKUP(AT3,'АМБУЛАТ-2020'!$B$1:$CJ$39,39,FALSE)</f>
        <v>2541433.1669999999</v>
      </c>
      <c r="AU7" s="99">
        <f>HLOOKUP(AU3,'АМБУЛАТ-2020'!$B$1:$CJ$39,39,FALSE)</f>
        <v>4033372.8190000001</v>
      </c>
      <c r="AV7" s="99">
        <f>HLOOKUP(AV3,'АМБУЛАТ-2020'!$B$1:$CJ$39,39,FALSE)</f>
        <v>6618152.9100000001</v>
      </c>
      <c r="AW7" s="99">
        <f>HLOOKUP(AW3,'АМБУЛАТ-2020'!$B$1:$CJ$39,39,FALSE)</f>
        <v>1330585.2760000001</v>
      </c>
      <c r="AX7" s="99">
        <f>HLOOKUP(AX3,'АМБУЛАТ-2020'!$B$1:$CJ$39,39,FALSE)</f>
        <v>910684.70799999998</v>
      </c>
      <c r="AY7" s="99">
        <f>HLOOKUP(AY3,'АМБУЛАТ-2020'!$B$1:$CJ$39,39,FALSE)</f>
        <v>6386478.8289999999</v>
      </c>
      <c r="AZ7" s="99">
        <f>HLOOKUP(AZ3,'АМБУЛАТ-2020'!$B$1:$CJ$39,39,FALSE)</f>
        <v>1814054.6359999999</v>
      </c>
      <c r="BA7" s="99">
        <f>HLOOKUP(BA3,'АМБУЛАТ-2020'!$B$1:$CJ$39,39,FALSE)</f>
        <v>2010336.8870000001</v>
      </c>
      <c r="BB7" s="99">
        <f>HLOOKUP(BB3,'АМБУЛАТ-2020'!$B$1:$CJ$39,39,FALSE)</f>
        <v>4529376.2029999997</v>
      </c>
      <c r="BC7" s="99">
        <f>HLOOKUP(BC3,'АМБУЛАТ-2020'!$B$1:$CJ$39,39,FALSE)</f>
        <v>2187455.3059999999</v>
      </c>
      <c r="BD7" s="99">
        <f>HLOOKUP(BD3,'АМБУЛАТ-2020'!$B$1:$CJ$39,39,FALSE)</f>
        <v>4896651.1739999996</v>
      </c>
      <c r="BE7" s="99">
        <f>HLOOKUP(BE3,'АМБУЛАТ-2020'!$B$1:$CJ$39,39,FALSE)</f>
        <v>4273751.0489999996</v>
      </c>
      <c r="BF7" s="99">
        <f>HLOOKUP(BF3,'АМБУЛАТ-2020'!$B$1:$CJ$39,39,FALSE)</f>
        <v>2462355.375</v>
      </c>
      <c r="BG7" s="99">
        <f>HLOOKUP(BG3,'АМБУЛАТ-2020'!$B$1:$CJ$39,39,FALSE)</f>
        <v>5800861.7149999999</v>
      </c>
      <c r="BH7" s="99">
        <f>HLOOKUP(BH3,'АМБУЛАТ-2020'!$B$1:$CJ$39,39,FALSE)</f>
        <v>4234767.62</v>
      </c>
      <c r="BI7" s="99">
        <f>HLOOKUP(BI3,'АМБУЛАТ-2020'!$B$1:$CJ$39,39,FALSE)</f>
        <v>2707306.0129999998</v>
      </c>
      <c r="BJ7" s="99">
        <f>HLOOKUP(BJ3,'АМБУЛАТ-2020'!$B$1:$CJ$39,39,FALSE)</f>
        <v>1307147.504</v>
      </c>
      <c r="BK7" s="99">
        <f>HLOOKUP(BK3,'АМБУЛАТ-2020'!$B$1:$CJ$39,39,FALSE)</f>
        <v>10602371.838</v>
      </c>
      <c r="BL7" s="99">
        <f>HLOOKUP(BL3,'АМБУЛАТ-2020'!$B$1:$CJ$39,39,FALSE)</f>
        <v>2810859.3309999998</v>
      </c>
      <c r="BM7" s="99">
        <f>HLOOKUP(BM3,'АМБУЛАТ-2020'!$B$1:$CJ$39,39,FALSE)</f>
        <v>4827299.34</v>
      </c>
      <c r="BN7" s="99">
        <f>HLOOKUP(BN3,'АМБУЛАТ-2020'!$B$1:$CJ$39,39,FALSE)</f>
        <v>2052117.868</v>
      </c>
      <c r="BO7" s="99">
        <f>HLOOKUP(BO3,'АМБУЛАТ-2020'!$B$1:$CJ$39,39,FALSE)</f>
        <v>3953172.216</v>
      </c>
      <c r="BP7" s="99">
        <f>HLOOKUP(BP3,'АМБУЛАТ-2020'!$B$1:$CJ$39,39,FALSE)</f>
        <v>475967.61300000001</v>
      </c>
      <c r="BQ7" s="99">
        <f>HLOOKUP(BQ3,'АМБУЛАТ-2020'!$B$1:$CJ$39,39,FALSE)</f>
        <v>682975.31799999997</v>
      </c>
      <c r="BR7" s="99">
        <f>HLOOKUP(BR3,'АМБУЛАТ-2020'!$B$1:$CJ$39,39,FALSE)</f>
        <v>932354.51699999999</v>
      </c>
      <c r="BS7" s="99">
        <f>HLOOKUP(BS3,'АМБУЛАТ-2020'!$B$1:$CJ$39,39,FALSE)</f>
        <v>3409807.986</v>
      </c>
      <c r="BT7" s="99">
        <f>HLOOKUP(BT3,'АМБУЛАТ-2020'!$B$1:$CJ$39,39,FALSE)</f>
        <v>4266029.4749999996</v>
      </c>
      <c r="BU7" s="99">
        <f>HLOOKUP(BU3,'АМБУЛАТ-2020'!$B$1:$CJ$39,39,FALSE)</f>
        <v>6062165.5800000001</v>
      </c>
      <c r="BV7" s="99">
        <f>HLOOKUP(BV3,'АМБУЛАТ-2020'!$B$1:$CJ$39,39,FALSE)</f>
        <v>5491166.324</v>
      </c>
      <c r="BW7" s="99">
        <f>HLOOKUP(BW3,'АМБУЛАТ-2020'!$B$1:$CJ$39,39,FALSE)</f>
        <v>3734883.148</v>
      </c>
      <c r="BX7" s="99">
        <f>HLOOKUP(BX3,'АМБУЛАТ-2020'!$B$1:$CJ$39,39,FALSE)</f>
        <v>3516527.8149999999</v>
      </c>
      <c r="BY7" s="99">
        <f>HLOOKUP(BY3,'АМБУЛАТ-2020'!$B$1:$CJ$39,39,FALSE)</f>
        <v>2199350.6239999998</v>
      </c>
      <c r="BZ7" s="99">
        <f>HLOOKUP(BZ3,'АМБУЛАТ-2020'!$B$1:$CJ$39,39,FALSE)</f>
        <v>2035820.29</v>
      </c>
      <c r="CA7" s="99">
        <f>HLOOKUP(CA3,'АМБУЛАТ-2020'!$B$1:$CJ$39,39,FALSE)</f>
        <v>3505579.5090000001</v>
      </c>
      <c r="CB7" s="99">
        <f>HLOOKUP(CB3,'АМБУЛАТ-2020'!$B$1:$CJ$39,39,FALSE)</f>
        <v>1501417.406</v>
      </c>
      <c r="CC7" s="99">
        <f>HLOOKUP(CC3,'АМБУЛАТ-2020'!$B$1:$CJ$39,39,FALSE)</f>
        <v>1996951.794</v>
      </c>
      <c r="CD7" s="99">
        <f>HLOOKUP(CD3,'АМБУЛАТ-2020'!$B$1:$CJ$39,39,FALSE)</f>
        <v>3167942.324</v>
      </c>
      <c r="CE7" s="99">
        <f>HLOOKUP(CE3,'АМБУЛАТ-2020'!$B$1:$CJ$39,39,FALSE)</f>
        <v>3010671.7289999998</v>
      </c>
      <c r="CF7" s="99">
        <f>HLOOKUP(CF3,'АМБУЛАТ-2020'!$B$1:$CJ$39,39,FALSE)</f>
        <v>1431329.6540000001</v>
      </c>
      <c r="CG7" s="99">
        <f>HLOOKUP(CG3,'АМБУЛАТ-2020'!$B$1:$CJ$39,39,FALSE)</f>
        <v>562578.81000000006</v>
      </c>
      <c r="CH7" s="99">
        <f>HLOOKUP(CH3,'АМБУЛАТ-2020'!$B$1:$CJ$39,39,FALSE)</f>
        <v>1628571.91</v>
      </c>
      <c r="CI7" s="99">
        <f>HLOOKUP(CI3,'АМБУЛАТ-2020'!$B$1:$CJ$39,39,FALSE)</f>
        <v>357143.29499999998</v>
      </c>
      <c r="CJ7" s="99">
        <f>HLOOKUP(CJ3,'АМБУЛАТ-2020'!$B$1:$CJ$39,39,FALSE)</f>
        <v>140607.63200000001</v>
      </c>
      <c r="CK7" s="99">
        <f>HLOOKUP(CK3,'АМБУЛАТ-2020'!$B$1:$CJ$39,39,FALSE)</f>
        <v>24995.427</v>
      </c>
    </row>
    <row r="8" spans="1:90" s="97" customFormat="1" ht="19.5" customHeight="1">
      <c r="A8" s="102" t="s">
        <v>201</v>
      </c>
      <c r="B8" s="28"/>
      <c r="C8" s="103">
        <f>C7/C6*100-100</f>
        <v>9.174249512781941</v>
      </c>
      <c r="D8" s="103">
        <f>D7/D6*100-100</f>
        <v>13.698306778988737</v>
      </c>
      <c r="E8" s="103">
        <f t="shared" ref="E8:BP8" si="0">E7/E6*100-100</f>
        <v>4.4394262737418302</v>
      </c>
      <c r="F8" s="103">
        <f t="shared" si="0"/>
        <v>2.415438291629485</v>
      </c>
      <c r="G8" s="103">
        <f t="shared" si="0"/>
        <v>5.8643845338632019</v>
      </c>
      <c r="H8" s="103">
        <f t="shared" si="0"/>
        <v>10.088127302549424</v>
      </c>
      <c r="I8" s="103">
        <f t="shared" si="0"/>
        <v>11.483832132830813</v>
      </c>
      <c r="J8" s="103">
        <f t="shared" si="0"/>
        <v>10.924528095970771</v>
      </c>
      <c r="K8" s="103">
        <f t="shared" si="0"/>
        <v>25.776331426680059</v>
      </c>
      <c r="L8" s="103">
        <f t="shared" si="0"/>
        <v>-1.2569939050615631</v>
      </c>
      <c r="M8" s="103">
        <f t="shared" si="0"/>
        <v>8.9593393825836216</v>
      </c>
      <c r="N8" s="103">
        <f t="shared" si="0"/>
        <v>-2.8478503202052252E-2</v>
      </c>
      <c r="O8" s="103">
        <f t="shared" si="0"/>
        <v>25.516487354120329</v>
      </c>
      <c r="P8" s="103">
        <f t="shared" si="0"/>
        <v>32.537625709430984</v>
      </c>
      <c r="Q8" s="103">
        <f t="shared" si="0"/>
        <v>2.5112069893089171</v>
      </c>
      <c r="R8" s="103">
        <f t="shared" si="0"/>
        <v>64.814821322785917</v>
      </c>
      <c r="S8" s="103">
        <f t="shared" si="0"/>
        <v>7.0217312050929337</v>
      </c>
      <c r="T8" s="103">
        <f t="shared" si="0"/>
        <v>12.376401888618545</v>
      </c>
      <c r="U8" s="103">
        <f t="shared" si="0"/>
        <v>8.2491364188545191</v>
      </c>
      <c r="V8" s="103">
        <f t="shared" si="0"/>
        <v>249.09236540032549</v>
      </c>
      <c r="W8" s="103">
        <f t="shared" si="0"/>
        <v>3.3144989256914954</v>
      </c>
      <c r="X8" s="103">
        <f t="shared" si="0"/>
        <v>15.844901732594579</v>
      </c>
      <c r="Y8" s="103">
        <f t="shared" si="0"/>
        <v>17.197405309754558</v>
      </c>
      <c r="Z8" s="103">
        <f t="shared" si="0"/>
        <v>11.242810129924607</v>
      </c>
      <c r="AA8" s="103">
        <f t="shared" si="0"/>
        <v>9.7727392284566292</v>
      </c>
      <c r="AB8" s="103">
        <f t="shared" si="0"/>
        <v>13.209622205950566</v>
      </c>
      <c r="AC8" s="103">
        <f t="shared" si="0"/>
        <v>-19.871564407756225</v>
      </c>
      <c r="AD8" s="103">
        <f t="shared" si="0"/>
        <v>-8.8248519528986407</v>
      </c>
      <c r="AE8" s="103">
        <f t="shared" si="0"/>
        <v>-8.0849759301793966</v>
      </c>
      <c r="AF8" s="103">
        <f t="shared" si="0"/>
        <v>1.8714450938533531</v>
      </c>
      <c r="AG8" s="103">
        <f t="shared" si="0"/>
        <v>18.890637055167446</v>
      </c>
      <c r="AH8" s="103">
        <f t="shared" si="0"/>
        <v>-72.972761294691466</v>
      </c>
      <c r="AI8" s="103">
        <f t="shared" si="0"/>
        <v>9.2045501175385596</v>
      </c>
      <c r="AJ8" s="103">
        <f t="shared" si="0"/>
        <v>-2.7171871251306641</v>
      </c>
      <c r="AK8" s="103">
        <f t="shared" si="0"/>
        <v>3.9700303445185767</v>
      </c>
      <c r="AL8" s="103">
        <f t="shared" si="0"/>
        <v>-4.2051399754334966</v>
      </c>
      <c r="AM8" s="103">
        <f t="shared" si="0"/>
        <v>10.520411848878553</v>
      </c>
      <c r="AN8" s="103">
        <f t="shared" si="0"/>
        <v>231.29246877282185</v>
      </c>
      <c r="AO8" s="103">
        <f t="shared" si="0"/>
        <v>27.117033046207538</v>
      </c>
      <c r="AP8" s="103">
        <f t="shared" si="0"/>
        <v>-6.806873799143645</v>
      </c>
      <c r="AQ8" s="103">
        <f t="shared" si="0"/>
        <v>8.888820091429011</v>
      </c>
      <c r="AR8" s="103">
        <f t="shared" si="0"/>
        <v>1.076875716798213</v>
      </c>
      <c r="AS8" s="103">
        <f t="shared" si="0"/>
        <v>32.305067604058024</v>
      </c>
      <c r="AT8" s="103">
        <f t="shared" si="0"/>
        <v>-13.237666417117993</v>
      </c>
      <c r="AU8" s="103">
        <f t="shared" si="0"/>
        <v>-7.0315556623421145</v>
      </c>
      <c r="AV8" s="103">
        <f t="shared" si="0"/>
        <v>11.850371919827836</v>
      </c>
      <c r="AW8" s="103">
        <f t="shared" si="0"/>
        <v>16.489226118278694</v>
      </c>
      <c r="AX8" s="103">
        <f t="shared" si="0"/>
        <v>7.9849835531080799</v>
      </c>
      <c r="AY8" s="103">
        <f t="shared" si="0"/>
        <v>6.1438736857170255</v>
      </c>
      <c r="AZ8" s="103">
        <f t="shared" si="0"/>
        <v>-16.301171133739487</v>
      </c>
      <c r="BA8" s="103">
        <f t="shared" si="0"/>
        <v>22.549907245936993</v>
      </c>
      <c r="BB8" s="103">
        <f t="shared" si="0"/>
        <v>33.380654993103377</v>
      </c>
      <c r="BC8" s="103">
        <f t="shared" si="0"/>
        <v>15.646721546421034</v>
      </c>
      <c r="BD8" s="103">
        <f t="shared" si="0"/>
        <v>-9.3051077375353231</v>
      </c>
      <c r="BE8" s="103">
        <f t="shared" si="0"/>
        <v>24.998270761404527</v>
      </c>
      <c r="BF8" s="103">
        <f t="shared" si="0"/>
        <v>32.750204356615342</v>
      </c>
      <c r="BG8" s="103">
        <f t="shared" si="0"/>
        <v>29.058381202055983</v>
      </c>
      <c r="BH8" s="103">
        <f t="shared" si="0"/>
        <v>58.485352304831224</v>
      </c>
      <c r="BI8" s="103">
        <f t="shared" si="0"/>
        <v>53.235218470409336</v>
      </c>
      <c r="BJ8" s="103">
        <f t="shared" si="0"/>
        <v>-8.3357388629741962</v>
      </c>
      <c r="BK8" s="103">
        <f t="shared" si="0"/>
        <v>12.249485439889042</v>
      </c>
      <c r="BL8" s="103">
        <f t="shared" si="0"/>
        <v>3.2322767479663099</v>
      </c>
      <c r="BM8" s="103">
        <f t="shared" si="0"/>
        <v>11.619387338646803</v>
      </c>
      <c r="BN8" s="103">
        <f t="shared" si="0"/>
        <v>3.4035501957723255</v>
      </c>
      <c r="BO8" s="103">
        <f t="shared" si="0"/>
        <v>8.6256589353673547</v>
      </c>
      <c r="BP8" s="103">
        <f t="shared" si="0"/>
        <v>-12.264761580888361</v>
      </c>
      <c r="BQ8" s="103">
        <f t="shared" ref="BQ8:CK8" si="1">BQ7/BQ6*100-100</f>
        <v>8.8115021948272272</v>
      </c>
      <c r="BR8" s="103">
        <f t="shared" si="1"/>
        <v>2.7312245454488675</v>
      </c>
      <c r="BS8" s="103">
        <f t="shared" si="1"/>
        <v>5.3876238547971838</v>
      </c>
      <c r="BT8" s="103">
        <f t="shared" si="1"/>
        <v>33.386800966148598</v>
      </c>
      <c r="BU8" s="103">
        <f t="shared" si="1"/>
        <v>3.3263648785212894</v>
      </c>
      <c r="BV8" s="103">
        <f t="shared" si="1"/>
        <v>4.0644550063055647</v>
      </c>
      <c r="BW8" s="103">
        <f t="shared" si="1"/>
        <v>0.37882776088062542</v>
      </c>
      <c r="BX8" s="103">
        <f t="shared" si="1"/>
        <v>-6.7554046951989619</v>
      </c>
      <c r="BY8" s="103">
        <f t="shared" si="1"/>
        <v>7.8163430280717989</v>
      </c>
      <c r="BZ8" s="103">
        <f t="shared" si="1"/>
        <v>6.8971494171235861</v>
      </c>
      <c r="CA8" s="103">
        <f t="shared" si="1"/>
        <v>15.623038558225375</v>
      </c>
      <c r="CB8" s="103">
        <f t="shared" si="1"/>
        <v>28.425189293190016</v>
      </c>
      <c r="CC8" s="103">
        <f t="shared" si="1"/>
        <v>4.9089962989219487</v>
      </c>
      <c r="CD8" s="103">
        <f t="shared" si="1"/>
        <v>10.293322399315315</v>
      </c>
      <c r="CE8" s="103">
        <f t="shared" si="1"/>
        <v>15.610911657450259</v>
      </c>
      <c r="CF8" s="103">
        <f t="shared" si="1"/>
        <v>4.1124280831280231</v>
      </c>
      <c r="CG8" s="103">
        <f t="shared" si="1"/>
        <v>9.6399155666014593</v>
      </c>
      <c r="CH8" s="103">
        <f t="shared" si="1"/>
        <v>-5.6056543603295665</v>
      </c>
      <c r="CI8" s="103">
        <f t="shared" si="1"/>
        <v>10.972173109636032</v>
      </c>
      <c r="CJ8" s="103">
        <f t="shared" si="1"/>
        <v>47.239631892417293</v>
      </c>
      <c r="CK8" s="103">
        <f t="shared" si="1"/>
        <v>-10.887875296637233</v>
      </c>
    </row>
    <row r="9" spans="1:90" s="97" customFormat="1" ht="19.5" customHeight="1">
      <c r="A9" s="98" t="s">
        <v>199</v>
      </c>
      <c r="B9" s="28">
        <v>2021</v>
      </c>
      <c r="C9" s="104">
        <f>SUM(D9:CK9)</f>
        <v>320794925.78000003</v>
      </c>
      <c r="D9" s="99">
        <v>3309941.0529999998</v>
      </c>
      <c r="E9" s="99">
        <v>1549244.6129999999</v>
      </c>
      <c r="F9" s="99">
        <v>2583420.4670000002</v>
      </c>
      <c r="G9" s="99">
        <v>3783774.6060000001</v>
      </c>
      <c r="H9" s="99">
        <v>1470697.173</v>
      </c>
      <c r="I9" s="99">
        <v>1827337.6310000001</v>
      </c>
      <c r="J9" s="99">
        <v>1201822.0930000001</v>
      </c>
      <c r="K9" s="99">
        <v>1917938.804</v>
      </c>
      <c r="L9" s="99">
        <v>1952563.882</v>
      </c>
      <c r="M9" s="99">
        <v>9022534.2640000004</v>
      </c>
      <c r="N9" s="99">
        <v>1241734.8119999999</v>
      </c>
      <c r="O9" s="99">
        <v>2698704.5469999998</v>
      </c>
      <c r="P9" s="99">
        <v>1054730.5689999999</v>
      </c>
      <c r="Q9" s="99">
        <v>1564513.777</v>
      </c>
      <c r="R9" s="99">
        <v>3596257.9720000001</v>
      </c>
      <c r="S9" s="99">
        <v>2311298.5210000002</v>
      </c>
      <c r="T9" s="99">
        <v>1688148.3289999999</v>
      </c>
      <c r="U9" s="99">
        <v>34002646.662</v>
      </c>
      <c r="V9" s="99">
        <v>1367021.379</v>
      </c>
      <c r="W9" s="99">
        <v>1868311.0549999999</v>
      </c>
      <c r="X9" s="99">
        <v>4114172.6779999998</v>
      </c>
      <c r="Y9" s="99">
        <v>262729.2</v>
      </c>
      <c r="Z9" s="99">
        <v>1959041.0160000001</v>
      </c>
      <c r="AA9" s="99">
        <v>1943219.8119999999</v>
      </c>
      <c r="AB9" s="99">
        <v>2980568.49</v>
      </c>
      <c r="AC9" s="99">
        <v>2351747.1979999999</v>
      </c>
      <c r="AD9" s="99">
        <v>1189481.193</v>
      </c>
      <c r="AE9" s="99">
        <v>736905.78099999996</v>
      </c>
      <c r="AF9" s="99">
        <v>20660083.171</v>
      </c>
      <c r="AG9" s="99">
        <v>891830.4</v>
      </c>
      <c r="AH9" s="99">
        <v>285523.35600000003</v>
      </c>
      <c r="AI9" s="99">
        <v>2171258.3689999999</v>
      </c>
      <c r="AJ9" s="99">
        <v>10376982.194</v>
      </c>
      <c r="AK9" s="99">
        <v>1246671.216</v>
      </c>
      <c r="AL9" s="99">
        <v>3847961.9270000001</v>
      </c>
      <c r="AM9" s="99">
        <v>10589687.720000001</v>
      </c>
      <c r="AN9" s="99">
        <v>501834.64899999998</v>
      </c>
      <c r="AO9" s="99">
        <v>3281262.3909999998</v>
      </c>
      <c r="AP9" s="99">
        <v>382534.42700000003</v>
      </c>
      <c r="AQ9" s="99">
        <v>1468283.257</v>
      </c>
      <c r="AR9" s="99">
        <v>576082.80900000001</v>
      </c>
      <c r="AS9" s="99">
        <v>803863.67500000005</v>
      </c>
      <c r="AT9" s="99">
        <v>3290110.8309999998</v>
      </c>
      <c r="AU9" s="99">
        <v>6537028.4730000002</v>
      </c>
      <c r="AV9" s="99">
        <v>7189435.2860000003</v>
      </c>
      <c r="AW9" s="99">
        <v>1453456.145</v>
      </c>
      <c r="AX9" s="99">
        <v>1286560.2320000001</v>
      </c>
      <c r="AY9" s="99">
        <v>7294971.7089999998</v>
      </c>
      <c r="AZ9" s="99">
        <v>1956642.054</v>
      </c>
      <c r="BA9" s="99">
        <v>3100047.7310000001</v>
      </c>
      <c r="BB9" s="99">
        <v>3833806.0329999998</v>
      </c>
      <c r="BC9" s="99">
        <v>2592637.98</v>
      </c>
      <c r="BD9" s="99">
        <v>5596533.5959999999</v>
      </c>
      <c r="BE9" s="99">
        <v>6296392.7800000003</v>
      </c>
      <c r="BF9" s="99">
        <v>2952338.7710000002</v>
      </c>
      <c r="BG9" s="99">
        <v>9736521.409</v>
      </c>
      <c r="BH9" s="99">
        <v>4489666.858</v>
      </c>
      <c r="BI9" s="99">
        <v>4822029.7259999998</v>
      </c>
      <c r="BJ9" s="99">
        <v>1594945.5870000001</v>
      </c>
      <c r="BK9" s="99">
        <v>13200632.914999999</v>
      </c>
      <c r="BL9" s="99">
        <v>3459154.9950000001</v>
      </c>
      <c r="BM9" s="99">
        <v>6808414.2860000003</v>
      </c>
      <c r="BN9" s="99">
        <v>2659817.665</v>
      </c>
      <c r="BO9" s="99">
        <v>4498449.9840000002</v>
      </c>
      <c r="BP9" s="99">
        <v>586682.51699999999</v>
      </c>
      <c r="BQ9" s="99">
        <v>780496.63199999998</v>
      </c>
      <c r="BR9" s="99">
        <v>1345637.554</v>
      </c>
      <c r="BS9" s="99">
        <v>3997262.8909999998</v>
      </c>
      <c r="BT9" s="99">
        <v>5358683.7489999998</v>
      </c>
      <c r="BU9" s="99">
        <v>7565071.1950000003</v>
      </c>
      <c r="BV9" s="99">
        <v>7761886.483</v>
      </c>
      <c r="BW9" s="99">
        <v>4870691.68</v>
      </c>
      <c r="BX9" s="99">
        <v>5133878.1090000002</v>
      </c>
      <c r="BY9" s="99">
        <v>2814815.2919999999</v>
      </c>
      <c r="BZ9" s="99">
        <v>2266335.5109999999</v>
      </c>
      <c r="CA9" s="99">
        <v>4231285.5779999997</v>
      </c>
      <c r="CB9" s="99">
        <v>1549146.1340000001</v>
      </c>
      <c r="CC9" s="99">
        <v>2544957.34</v>
      </c>
      <c r="CD9" s="99">
        <v>3961656.6519999998</v>
      </c>
      <c r="CE9" s="99">
        <v>3423946.3220000002</v>
      </c>
      <c r="CF9" s="99">
        <v>1645754.21</v>
      </c>
      <c r="CG9" s="99">
        <v>988272.228</v>
      </c>
      <c r="CH9" s="99">
        <v>1969148.334</v>
      </c>
      <c r="CI9" s="99">
        <v>405092.91600000003</v>
      </c>
      <c r="CJ9" s="99">
        <v>280825.734</v>
      </c>
      <c r="CK9" s="99">
        <v>29436.535</v>
      </c>
    </row>
    <row r="10" spans="1:90" s="97" customFormat="1" ht="19.5" customHeight="1">
      <c r="A10" s="102" t="s">
        <v>201</v>
      </c>
      <c r="B10" s="28"/>
      <c r="C10" s="103">
        <f>C9/C7*100-100</f>
        <v>26.602170403957047</v>
      </c>
      <c r="D10" s="103">
        <f>D9/D7*100-100</f>
        <v>26.619357024849521</v>
      </c>
      <c r="E10" s="103">
        <f t="shared" ref="E10:BP10" si="2">E9/E7*100-100</f>
        <v>33.258579332644189</v>
      </c>
      <c r="F10" s="103">
        <f t="shared" si="2"/>
        <v>-9.8690611371442714</v>
      </c>
      <c r="G10" s="103">
        <f t="shared" si="2"/>
        <v>16.997068330876857</v>
      </c>
      <c r="H10" s="103">
        <f t="shared" si="2"/>
        <v>23.836093771079916</v>
      </c>
      <c r="I10" s="103">
        <f t="shared" si="2"/>
        <v>19.5973933302853</v>
      </c>
      <c r="J10" s="103">
        <f t="shared" si="2"/>
        <v>22.469039880228522</v>
      </c>
      <c r="K10" s="103">
        <f t="shared" si="2"/>
        <v>38.36760833118646</v>
      </c>
      <c r="L10" s="103">
        <f t="shared" si="2"/>
        <v>14.625569022628127</v>
      </c>
      <c r="M10" s="103">
        <f t="shared" si="2"/>
        <v>15.765221970700139</v>
      </c>
      <c r="N10" s="103">
        <f t="shared" si="2"/>
        <v>26.730256521505979</v>
      </c>
      <c r="O10" s="103">
        <f t="shared" si="2"/>
        <v>22.625266656115286</v>
      </c>
      <c r="P10" s="103">
        <f t="shared" si="2"/>
        <v>21.181987347144982</v>
      </c>
      <c r="Q10" s="103">
        <f t="shared" si="2"/>
        <v>21.300407144003074</v>
      </c>
      <c r="R10" s="103">
        <f t="shared" si="2"/>
        <v>26.371277768970785</v>
      </c>
      <c r="S10" s="103">
        <f t="shared" si="2"/>
        <v>17.909272548607774</v>
      </c>
      <c r="T10" s="103">
        <f t="shared" si="2"/>
        <v>14.772192639712884</v>
      </c>
      <c r="U10" s="103">
        <f t="shared" si="2"/>
        <v>35.365498714422586</v>
      </c>
      <c r="V10" s="103">
        <f t="shared" si="2"/>
        <v>23.881993279723559</v>
      </c>
      <c r="W10" s="103">
        <f t="shared" si="2"/>
        <v>12.823853965406798</v>
      </c>
      <c r="X10" s="103">
        <f t="shared" si="2"/>
        <v>33.249341599933132</v>
      </c>
      <c r="Y10" s="103">
        <f t="shared" si="2"/>
        <v>10.208736897734028</v>
      </c>
      <c r="Z10" s="103">
        <f t="shared" si="2"/>
        <v>11.16338091606157</v>
      </c>
      <c r="AA10" s="103">
        <f t="shared" si="2"/>
        <v>36.477705852033495</v>
      </c>
      <c r="AB10" s="103">
        <f t="shared" si="2"/>
        <v>19.522620755868374</v>
      </c>
      <c r="AC10" s="103">
        <f t="shared" si="2"/>
        <v>38.506892937505455</v>
      </c>
      <c r="AD10" s="103">
        <f t="shared" si="2"/>
        <v>24.067158678452287</v>
      </c>
      <c r="AE10" s="103">
        <f t="shared" si="2"/>
        <v>11.032351920162426</v>
      </c>
      <c r="AF10" s="103">
        <f t="shared" si="2"/>
        <v>38.294924370710817</v>
      </c>
      <c r="AG10" s="103">
        <f t="shared" si="2"/>
        <v>13.01796424824046</v>
      </c>
      <c r="AH10" s="103">
        <f t="shared" si="2"/>
        <v>-1.8325078798754362</v>
      </c>
      <c r="AI10" s="103">
        <f t="shared" si="2"/>
        <v>16.730550579953118</v>
      </c>
      <c r="AJ10" s="103">
        <f t="shared" si="2"/>
        <v>14.344216863103696</v>
      </c>
      <c r="AK10" s="103">
        <f t="shared" si="2"/>
        <v>24.958657144803624</v>
      </c>
      <c r="AL10" s="103">
        <f t="shared" si="2"/>
        <v>18.023248875924722</v>
      </c>
      <c r="AM10" s="103">
        <f t="shared" si="2"/>
        <v>54.17238140713809</v>
      </c>
      <c r="AN10" s="103">
        <f t="shared" si="2"/>
        <v>-63.993506644996231</v>
      </c>
      <c r="AO10" s="103">
        <f t="shared" si="2"/>
        <v>39.54646879522619</v>
      </c>
      <c r="AP10" s="103">
        <f t="shared" si="2"/>
        <v>10.99599848576203</v>
      </c>
      <c r="AQ10" s="103">
        <f t="shared" si="2"/>
        <v>23.830308135429192</v>
      </c>
      <c r="AR10" s="103">
        <f t="shared" si="2"/>
        <v>10.657119118840171</v>
      </c>
      <c r="AS10" s="103">
        <f t="shared" si="2"/>
        <v>-0.24902871369941693</v>
      </c>
      <c r="AT10" s="103">
        <f t="shared" si="2"/>
        <v>29.458876736222265</v>
      </c>
      <c r="AU10" s="103">
        <f t="shared" si="2"/>
        <v>62.073499434667553</v>
      </c>
      <c r="AV10" s="103">
        <f t="shared" si="2"/>
        <v>8.6320516278310038</v>
      </c>
      <c r="AW10" s="103">
        <f t="shared" si="2"/>
        <v>9.2343475624030447</v>
      </c>
      <c r="AX10" s="103">
        <f t="shared" si="2"/>
        <v>41.273947031072822</v>
      </c>
      <c r="AY10" s="103">
        <f t="shared" si="2"/>
        <v>14.225254703337868</v>
      </c>
      <c r="AZ10" s="103">
        <f t="shared" si="2"/>
        <v>7.8601501393809343</v>
      </c>
      <c r="BA10" s="103">
        <f t="shared" si="2"/>
        <v>54.205384731618864</v>
      </c>
      <c r="BB10" s="103">
        <f t="shared" si="2"/>
        <v>-15.35686458411854</v>
      </c>
      <c r="BC10" s="103">
        <f t="shared" si="2"/>
        <v>18.523014979488693</v>
      </c>
      <c r="BD10" s="103">
        <f t="shared" si="2"/>
        <v>14.293083111907222</v>
      </c>
      <c r="BE10" s="103">
        <f t="shared" si="2"/>
        <v>47.32708358090423</v>
      </c>
      <c r="BF10" s="103">
        <f t="shared" si="2"/>
        <v>19.898971569040881</v>
      </c>
      <c r="BG10" s="103">
        <f t="shared" si="2"/>
        <v>67.846121617122549</v>
      </c>
      <c r="BH10" s="103">
        <f t="shared" si="2"/>
        <v>6.0192024893210032</v>
      </c>
      <c r="BI10" s="103">
        <f t="shared" si="2"/>
        <v>78.111735535084478</v>
      </c>
      <c r="BJ10" s="103">
        <f t="shared" si="2"/>
        <v>22.017261412297358</v>
      </c>
      <c r="BK10" s="103">
        <f t="shared" si="2"/>
        <v>24.506413439373659</v>
      </c>
      <c r="BL10" s="103">
        <f t="shared" si="2"/>
        <v>23.063966839256977</v>
      </c>
      <c r="BM10" s="103">
        <f t="shared" si="2"/>
        <v>41.03981971004103</v>
      </c>
      <c r="BN10" s="103">
        <f t="shared" si="2"/>
        <v>29.613298849752027</v>
      </c>
      <c r="BO10" s="103">
        <f t="shared" si="2"/>
        <v>13.793423058905759</v>
      </c>
      <c r="BP10" s="103">
        <f t="shared" si="2"/>
        <v>23.261016291039113</v>
      </c>
      <c r="BQ10" s="103">
        <f t="shared" ref="BQ10:CK10" si="3">BQ9/BQ7*100-100</f>
        <v>14.278892872084725</v>
      </c>
      <c r="BR10" s="103">
        <f t="shared" si="3"/>
        <v>44.326812329906915</v>
      </c>
      <c r="BS10" s="103">
        <f t="shared" si="3"/>
        <v>17.228386683706944</v>
      </c>
      <c r="BT10" s="103">
        <f t="shared" si="3"/>
        <v>25.612909624821569</v>
      </c>
      <c r="BU10" s="103">
        <f t="shared" si="3"/>
        <v>24.791563265086538</v>
      </c>
      <c r="BV10" s="103">
        <f t="shared" si="3"/>
        <v>41.352237849279163</v>
      </c>
      <c r="BW10" s="103">
        <f t="shared" si="3"/>
        <v>30.410818410964652</v>
      </c>
      <c r="BX10" s="103">
        <f t="shared" si="3"/>
        <v>45.992819596110621</v>
      </c>
      <c r="BY10" s="103">
        <f t="shared" si="3"/>
        <v>27.98392676837689</v>
      </c>
      <c r="BZ10" s="103">
        <f t="shared" si="3"/>
        <v>11.322965103172237</v>
      </c>
      <c r="CA10" s="103">
        <f t="shared" si="3"/>
        <v>20.70145797968263</v>
      </c>
      <c r="CB10" s="103">
        <f t="shared" si="3"/>
        <v>3.1789113280068335</v>
      </c>
      <c r="CC10" s="103">
        <f t="shared" si="3"/>
        <v>27.44210188981657</v>
      </c>
      <c r="CD10" s="103">
        <f t="shared" si="3"/>
        <v>25.054570027582358</v>
      </c>
      <c r="CE10" s="103">
        <f t="shared" si="3"/>
        <v>13.726989529252663</v>
      </c>
      <c r="CF10" s="103">
        <f t="shared" si="3"/>
        <v>14.980794633910378</v>
      </c>
      <c r="CG10" s="103">
        <f t="shared" si="3"/>
        <v>75.668228243434896</v>
      </c>
      <c r="CH10" s="103">
        <f t="shared" si="3"/>
        <v>20.912581256543959</v>
      </c>
      <c r="CI10" s="103">
        <f t="shared" si="3"/>
        <v>13.425877419874283</v>
      </c>
      <c r="CJ10" s="103">
        <f t="shared" si="3"/>
        <v>99.722966673672431</v>
      </c>
      <c r="CK10" s="103">
        <f t="shared" si="3"/>
        <v>17.767682064403218</v>
      </c>
    </row>
    <row r="15" spans="1:90" s="12" customFormat="1" ht="27" customHeight="1">
      <c r="A15" s="101" t="s">
        <v>202</v>
      </c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</row>
    <row r="16" spans="1:90" s="97" customFormat="1" ht="19.5" customHeight="1">
      <c r="A16" s="98" t="s">
        <v>199</v>
      </c>
      <c r="B16" s="28">
        <v>2019</v>
      </c>
      <c r="C16" s="104">
        <f>SUM(D16:CK16)</f>
        <v>45115070.706999995</v>
      </c>
      <c r="D16" s="99">
        <f>HLOOKUP(D3,'СКОРАЯ-2019'!$B$2:$CJ$39,38,FALSE)</f>
        <v>202804.27100000001</v>
      </c>
      <c r="E16" s="99">
        <f>HLOOKUP(E3,'СКОРАЯ-2019'!$B$2:$CJ$39,38,FALSE)</f>
        <v>131456.25899999999</v>
      </c>
      <c r="F16" s="99">
        <f>HLOOKUP(F3,'СКОРАЯ-2019'!$B$2:$CJ$39,38,FALSE)</f>
        <v>944179.24199999997</v>
      </c>
      <c r="G16" s="99">
        <f>HLOOKUP(G3,'СКОРАЯ-2019'!$B$2:$CJ$39,38,FALSE)</f>
        <v>287249.48800000001</v>
      </c>
      <c r="H16" s="99">
        <f>HLOOKUP(H3,'СКОРАЯ-2019'!$B$2:$CJ$39,38,FALSE)</f>
        <v>285498.81599999999</v>
      </c>
      <c r="I16" s="99">
        <f>HLOOKUP(I3,'СКОРАЯ-2019'!$B$2:$CJ$39,38,FALSE)</f>
        <v>1609001.9450000001</v>
      </c>
      <c r="J16" s="99">
        <f>HLOOKUP(J3,'СКОРАЯ-2019'!$B$2:$CJ$39,38,FALSE)</f>
        <v>487947.84299999999</v>
      </c>
      <c r="K16" s="99">
        <f>HLOOKUP(K3,'СКОРАЯ-2019'!$B$2:$CJ$39,38,FALSE)</f>
        <v>145242.42300000001</v>
      </c>
      <c r="L16" s="99">
        <f>HLOOKUP(L3,'СКОРАЯ-2019'!$B$2:$CJ$39,38,FALSE)</f>
        <v>109555.82399999999</v>
      </c>
      <c r="M16" s="99">
        <f>HLOOKUP(M3,'СКОРАЯ-2019'!$B$2:$CJ$39,38,FALSE)</f>
        <v>1038639.798</v>
      </c>
      <c r="N16" s="99">
        <f>HLOOKUP(N3,'СКОРАЯ-2019'!$B$2:$CJ$39,38,FALSE)</f>
        <v>104308.889</v>
      </c>
      <c r="O16" s="99">
        <f>HLOOKUP(O3,'СКОРАЯ-2019'!$B$2:$CJ$39,38,FALSE)</f>
        <v>123360.75</v>
      </c>
      <c r="P16" s="99">
        <f>HLOOKUP(P3,'СКОРАЯ-2019'!$B$2:$CJ$39,38,FALSE)</f>
        <v>120469.742</v>
      </c>
      <c r="Q16" s="99">
        <f>HLOOKUP(Q3,'СКОРАЯ-2019'!$B$2:$CJ$39,38,FALSE)</f>
        <v>160731.981</v>
      </c>
      <c r="R16" s="99">
        <f>HLOOKUP(R3,'СКОРАЯ-2019'!$B$2:$CJ$39,38,FALSE)</f>
        <v>290288.04800000001</v>
      </c>
      <c r="S16" s="99">
        <f>HLOOKUP(S3,'СКОРАЯ-2019'!$B$2:$CJ$39,38,FALSE)</f>
        <v>170573.38</v>
      </c>
      <c r="T16" s="99">
        <f>HLOOKUP(T3,'СКОРАЯ-2019'!$B$2:$CJ$39,38,FALSE)</f>
        <v>145390.62599999999</v>
      </c>
      <c r="U16" s="99">
        <f>HLOOKUP(U3,'СКОРАЯ-2019'!$B$2:$CJ$39,38,FALSE)</f>
        <v>12153662.476</v>
      </c>
      <c r="V16" s="99">
        <f>HLOOKUP(V3,'СКОРАЯ-2019'!$B$2:$CJ$39,38,FALSE)</f>
        <v>161058.478</v>
      </c>
      <c r="W16" s="99">
        <f>HLOOKUP(W3,'СКОРАЯ-2019'!$B$2:$CJ$39,38,FALSE)</f>
        <v>137351.31700000001</v>
      </c>
      <c r="X16" s="99">
        <f>HLOOKUP(X3,'СКОРАЯ-2019'!$B$2:$CJ$39,38,FALSE)</f>
        <v>490692.978</v>
      </c>
      <c r="Y16" s="99">
        <f>HLOOKUP(Y3,'СКОРАЯ-2019'!$B$2:$CJ$39,38,FALSE)</f>
        <v>4474.2240000000002</v>
      </c>
      <c r="Z16" s="99">
        <f>HLOOKUP(Z3,'СКОРАЯ-2019'!$B$2:$CJ$39,38,FALSE)</f>
        <v>318903.31599999999</v>
      </c>
      <c r="AA16" s="99">
        <f>HLOOKUP(AA3,'СКОРАЯ-2019'!$B$2:$CJ$39,38,FALSE)</f>
        <v>175667.83900000001</v>
      </c>
      <c r="AB16" s="99">
        <f>HLOOKUP(AB3,'СКОРАЯ-2019'!$B$2:$CJ$39,38,FALSE)</f>
        <v>452845.848</v>
      </c>
      <c r="AC16" s="99">
        <f>HLOOKUP(AC3,'СКОРАЯ-2019'!$B$2:$CJ$39,38,FALSE)</f>
        <v>114510.874</v>
      </c>
      <c r="AD16" s="99">
        <f>HLOOKUP(AD3,'СКОРАЯ-2019'!$B$2:$CJ$39,38,FALSE)</f>
        <v>76377.615000000005</v>
      </c>
      <c r="AE16" s="99">
        <f>HLOOKUP(AE3,'СКОРАЯ-2019'!$B$2:$CJ$39,38,FALSE)</f>
        <v>113246.951</v>
      </c>
      <c r="AF16" s="99">
        <f>HLOOKUP(AF3,'СКОРАЯ-2019'!$B$2:$CJ$39,38,FALSE)</f>
        <v>502850.23300000001</v>
      </c>
      <c r="AG16" s="99">
        <f>HLOOKUP(AG3,'СКОРАЯ-2019'!$B$2:$CJ$39,38,FALSE)</f>
        <v>56165.228000000003</v>
      </c>
      <c r="AH16" s="99">
        <f>HLOOKUP(AH3,'СКОРАЯ-2019'!$B$2:$CJ$39,38,FALSE)</f>
        <v>71100.207999999999</v>
      </c>
      <c r="AI16" s="99">
        <f>HLOOKUP(AI3,'СКОРАЯ-2019'!$B$2:$CJ$39,38,FALSE)</f>
        <v>308289.73300000001</v>
      </c>
      <c r="AJ16" s="99">
        <f>HLOOKUP(AJ3,'СКОРАЯ-2019'!$B$2:$CJ$39,38,FALSE)</f>
        <v>822170.04399999999</v>
      </c>
      <c r="AK16" s="99">
        <f>HLOOKUP(AK3,'СКОРАЯ-2019'!$B$2:$CJ$39,38,FALSE)</f>
        <v>110381.568</v>
      </c>
      <c r="AL16" s="99">
        <f>HLOOKUP(AL3,'СКОРАЯ-2019'!$B$2:$CJ$39,38,FALSE)</f>
        <v>658337.94900000002</v>
      </c>
      <c r="AM16" s="99">
        <f>HLOOKUP(AM3,'СКОРАЯ-2019'!$B$2:$CJ$39,38,FALSE)</f>
        <v>621452.97400000005</v>
      </c>
      <c r="AN16" s="99">
        <f>HLOOKUP(AN3,'СКОРАЯ-2019'!$B$2:$CJ$39,38,FALSE)</f>
        <v>53693.326999999997</v>
      </c>
      <c r="AO16" s="99">
        <f>HLOOKUP(AO3,'СКОРАЯ-2019'!$B$2:$CJ$39,38,FALSE)</f>
        <v>253006.761</v>
      </c>
      <c r="AP16" s="99">
        <f>HLOOKUP(AP3,'СКОРАЯ-2019'!$B$2:$CJ$39,38,FALSE)</f>
        <v>64125.955000000002</v>
      </c>
      <c r="AQ16" s="99">
        <f>HLOOKUP(AQ3,'СКОРАЯ-2019'!$B$2:$CJ$39,38,FALSE)</f>
        <v>94109.263000000006</v>
      </c>
      <c r="AR16" s="99">
        <f>HLOOKUP(AR3,'СКОРАЯ-2019'!$B$2:$CJ$39,38,FALSE)</f>
        <v>66162.782000000007</v>
      </c>
      <c r="AS16" s="99">
        <f>HLOOKUP(AS3,'СКОРАЯ-2019'!$B$2:$CJ$39,38,FALSE)</f>
        <v>108317.514</v>
      </c>
      <c r="AT16" s="99">
        <f>HLOOKUP(AT3,'СКОРАЯ-2019'!$B$2:$CJ$39,38,FALSE)</f>
        <v>401197.033</v>
      </c>
      <c r="AU16" s="99">
        <f>HLOOKUP(AU3,'СКОРАЯ-2019'!$B$2:$CJ$39,38,FALSE)</f>
        <v>389406.93099999998</v>
      </c>
      <c r="AV16" s="99">
        <f>HLOOKUP(AV3,'СКОРАЯ-2019'!$B$2:$CJ$39,38,FALSE)</f>
        <v>701791.43599999999</v>
      </c>
      <c r="AW16" s="99">
        <f>HLOOKUP(AW3,'СКОРАЯ-2019'!$B$2:$CJ$39,38,FALSE)</f>
        <v>142468.88500000001</v>
      </c>
      <c r="AX16" s="99">
        <f>HLOOKUP(AX3,'СКОРАЯ-2019'!$B$2:$CJ$39,38,FALSE)</f>
        <v>60269.493999999999</v>
      </c>
      <c r="AY16" s="99">
        <f>HLOOKUP(AY3,'СКОРАЯ-2019'!$B$2:$CJ$39,38,FALSE)</f>
        <v>387205.44400000002</v>
      </c>
      <c r="AZ16" s="99">
        <f>HLOOKUP(AZ3,'СКОРАЯ-2019'!$B$2:$CJ$39,38,FALSE)</f>
        <v>213802.16899999999</v>
      </c>
      <c r="BA16" s="99">
        <f>HLOOKUP(BA3,'СКОРАЯ-2019'!$B$2:$CJ$39,38,FALSE)</f>
        <v>226215.36600000001</v>
      </c>
      <c r="BB16" s="99">
        <f>HLOOKUP(BB3,'СКОРАЯ-2019'!$B$2:$CJ$39,38,FALSE)</f>
        <v>689428.44700000004</v>
      </c>
      <c r="BC16" s="99">
        <f>HLOOKUP(BC3,'СКОРАЯ-2019'!$B$2:$CJ$39,38,FALSE)</f>
        <v>385797.989</v>
      </c>
      <c r="BD16" s="99">
        <f>HLOOKUP(BD3,'СКОРАЯ-2019'!$B$2:$CJ$39,38,FALSE)</f>
        <v>463905.755</v>
      </c>
      <c r="BE16" s="99">
        <f>HLOOKUP(BE3,'СКОРАЯ-2019'!$B$2:$CJ$39,38,FALSE)</f>
        <v>405955.179</v>
      </c>
      <c r="BF16" s="99">
        <f>HLOOKUP(BF3,'СКОРАЯ-2019'!$B$2:$CJ$39,38,FALSE)</f>
        <v>171879.584</v>
      </c>
      <c r="BG16" s="99">
        <f>HLOOKUP(BG3,'СКОРАЯ-2019'!$B$2:$CJ$39,38,FALSE)</f>
        <v>424017.89500000002</v>
      </c>
      <c r="BH16" s="99">
        <f>HLOOKUP(BH3,'СКОРАЯ-2019'!$B$2:$CJ$39,38,FALSE)</f>
        <v>279352.908</v>
      </c>
      <c r="BI16" s="99">
        <f>HLOOKUP(BI3,'СКОРАЯ-2019'!$B$2:$CJ$39,38,FALSE)</f>
        <v>260868.245</v>
      </c>
      <c r="BJ16" s="99">
        <f>HLOOKUP(BJ3,'СКОРАЯ-2019'!$B$2:$CJ$39,38,FALSE)</f>
        <v>172505.258</v>
      </c>
      <c r="BK16" s="99">
        <f>HLOOKUP(BK3,'СКОРАЯ-2019'!$B$2:$CJ$39,38,FALSE)</f>
        <v>1434174</v>
      </c>
      <c r="BL16" s="99">
        <f>HLOOKUP(BL3,'СКОРАЯ-2019'!$B$2:$CJ$39,38,FALSE)</f>
        <v>236465.826</v>
      </c>
      <c r="BM16" s="99">
        <f>HLOOKUP(BM3,'СКОРАЯ-2019'!$B$2:$CJ$39,38,FALSE)</f>
        <v>435649.652</v>
      </c>
      <c r="BN16" s="99">
        <f>HLOOKUP(BN3,'СКОРАЯ-2019'!$B$2:$CJ$39,38,FALSE)</f>
        <v>180275.908</v>
      </c>
      <c r="BO16" s="99">
        <f>HLOOKUP(BO3,'СКОРАЯ-2019'!$B$2:$CJ$39,38,FALSE)</f>
        <v>7090555.557</v>
      </c>
      <c r="BP16" s="99">
        <f>HLOOKUP(BP3,'СКОРАЯ-2019'!$B$2:$CJ$39,38,FALSE)</f>
        <v>75687.551000000007</v>
      </c>
      <c r="BQ16" s="99">
        <f>HLOOKUP(BQ3,'СКОРАЯ-2019'!$B$2:$CJ$39,38,FALSE)</f>
        <v>103897.898</v>
      </c>
      <c r="BR16" s="99">
        <f>HLOOKUP(BR3,'СКОРАЯ-2019'!$B$2:$CJ$39,38,FALSE)</f>
        <v>86728.104999999996</v>
      </c>
      <c r="BS16" s="99">
        <f>HLOOKUP(BS3,'СКОРАЯ-2019'!$B$2:$CJ$39,38,FALSE)</f>
        <v>369940.12800000003</v>
      </c>
      <c r="BT16" s="99">
        <f>HLOOKUP(BT3,'СКОРАЯ-2019'!$B$2:$CJ$39,38,FALSE)</f>
        <v>332891.49400000001</v>
      </c>
      <c r="BU16" s="99">
        <f>HLOOKUP(BU3,'СКОРАЯ-2019'!$B$2:$CJ$39,38,FALSE)</f>
        <v>509293.00799999997</v>
      </c>
      <c r="BV16" s="99">
        <f>HLOOKUP(BV3,'СКОРАЯ-2019'!$B$2:$CJ$39,38,FALSE)</f>
        <v>506206.57799999998</v>
      </c>
      <c r="BW16" s="99">
        <f>HLOOKUP(BW3,'СКОРАЯ-2019'!$B$2:$CJ$39,38,FALSE)</f>
        <v>371749.50599999999</v>
      </c>
      <c r="BX16" s="99">
        <f>HLOOKUP(BX3,'СКОРАЯ-2019'!$B$2:$CJ$39,38,FALSE)</f>
        <v>226368.90700000001</v>
      </c>
      <c r="BY16" s="99">
        <f>HLOOKUP(BY3,'СКОРАЯ-2019'!$B$2:$CJ$39,38,FALSE)</f>
        <v>120474.355</v>
      </c>
      <c r="BZ16" s="99">
        <f>HLOOKUP(BZ3,'СКОРАЯ-2019'!$B$2:$CJ$39,38,FALSE)</f>
        <v>187633.61300000001</v>
      </c>
      <c r="CA16" s="99">
        <f>HLOOKUP(CA3,'СКОРАЯ-2019'!$B$2:$CJ$39,38,FALSE)</f>
        <v>1273883.6470000001</v>
      </c>
      <c r="CB16" s="99">
        <f>HLOOKUP(CB3,'СКОРАЯ-2019'!$B$2:$CJ$39,38,FALSE)</f>
        <v>97063.468999999997</v>
      </c>
      <c r="CC16" s="99">
        <f>HLOOKUP(CC3,'СКОРАЯ-2019'!$B$2:$CJ$39,38,FALSE)</f>
        <v>537369.50800000003</v>
      </c>
      <c r="CD16" s="99">
        <f>HLOOKUP(CD3,'СКОРАЯ-2019'!$B$2:$CJ$39,38,FALSE)</f>
        <v>343519.88299999997</v>
      </c>
      <c r="CE16" s="99">
        <f>HLOOKUP(CE3,'СКОРАЯ-2019'!$B$2:$CJ$39,38,FALSE)</f>
        <v>173515.351</v>
      </c>
      <c r="CF16" s="99">
        <f>HLOOKUP(CF3,'СКОРАЯ-2019'!$B$2:$CJ$39,38,FALSE)</f>
        <v>127356.447</v>
      </c>
      <c r="CG16" s="99">
        <f>HLOOKUP(CG3,'СКОРАЯ-2019'!$B$2:$CJ$39,38,FALSE)</f>
        <v>21801.034</v>
      </c>
      <c r="CH16" s="99">
        <f>HLOOKUP(CH3,'СКОРАЯ-2019'!$B$2:$CJ$39,38,FALSE)</f>
        <v>74332.377999999997</v>
      </c>
      <c r="CI16" s="99">
        <f>HLOOKUP(CI3,'СКОРАЯ-2019'!$B$2:$CJ$39,38,FALSE)</f>
        <v>59458.843999999997</v>
      </c>
      <c r="CJ16" s="99">
        <f>HLOOKUP(CJ3,'СКОРАЯ-2019'!$B$2:$CJ$39,38,FALSE)</f>
        <v>10247.391</v>
      </c>
      <c r="CK16" s="99">
        <f>HLOOKUP(CK3,'СКОРАЯ-2019'!$B$2:$CJ$39,38,FALSE)</f>
        <v>6807.8710000000001</v>
      </c>
    </row>
    <row r="17" spans="1:89" s="97" customFormat="1" ht="19.5" customHeight="1">
      <c r="A17" s="98" t="s">
        <v>199</v>
      </c>
      <c r="B17" s="28">
        <v>2020</v>
      </c>
      <c r="C17" s="104">
        <f>SUM(D17:CK17)</f>
        <v>41025791.737000003</v>
      </c>
      <c r="D17" s="99">
        <f>HLOOKUP(D3,'СКОРАЯ 2020'!$B$2:$CJ$40,39,FALSE)</f>
        <v>259507.027</v>
      </c>
      <c r="E17" s="99">
        <f>HLOOKUP(E3,'СКОРАЯ 2020'!$B$2:$CJ$40,39,FALSE)</f>
        <v>181314.796</v>
      </c>
      <c r="F17" s="99">
        <f>HLOOKUP(F3,'СКОРАЯ 2020'!$B$2:$CJ$40,39,FALSE)</f>
        <v>2395687.8160000001</v>
      </c>
      <c r="G17" s="99">
        <f>HLOOKUP(G3,'СКОРАЯ 2020'!$B$2:$CJ$40,39,FALSE)</f>
        <v>1105601.7790000001</v>
      </c>
      <c r="H17" s="99">
        <f>HLOOKUP(H3,'СКОРАЯ 2020'!$B$2:$CJ$40,39,FALSE)</f>
        <v>136758.065</v>
      </c>
      <c r="I17" s="99">
        <f>HLOOKUP(I3,'СКОРАЯ 2020'!$B$2:$CJ$40,39,FALSE)</f>
        <v>204555.44699999999</v>
      </c>
      <c r="J17" s="99">
        <f>HLOOKUP(J3,'СКОРАЯ 2020'!$B$2:$CJ$40,39,FALSE)</f>
        <v>214756.46799999999</v>
      </c>
      <c r="K17" s="99">
        <f>HLOOKUP(K3,'СКОРАЯ 2020'!$B$2:$CJ$40,39,FALSE)</f>
        <v>157917.84899999999</v>
      </c>
      <c r="L17" s="99">
        <f>HLOOKUP(L3,'СКОРАЯ 2020'!$B$2:$CJ$40,39,FALSE)</f>
        <v>134406.03599999999</v>
      </c>
      <c r="M17" s="99">
        <f>HLOOKUP(M3,'СКОРАЯ 2020'!$B$2:$CJ$40,39,FALSE)</f>
        <v>1354982.9180000001</v>
      </c>
      <c r="N17" s="99">
        <f>HLOOKUP(N3,'СКОРАЯ 2020'!$B$2:$CJ$40,39,FALSE)</f>
        <v>123639.101</v>
      </c>
      <c r="O17" s="99">
        <f>HLOOKUP(O3,'СКОРАЯ 2020'!$B$2:$CJ$40,39,FALSE)</f>
        <v>115841.67200000001</v>
      </c>
      <c r="P17" s="99">
        <f>HLOOKUP(P3,'СКОРАЯ 2020'!$B$2:$CJ$40,39,FALSE)</f>
        <v>131594.11799999999</v>
      </c>
      <c r="Q17" s="99">
        <f>HLOOKUP(Q3,'СКОРАЯ 2020'!$B$2:$CJ$40,39,FALSE)</f>
        <v>158418.03599999999</v>
      </c>
      <c r="R17" s="99">
        <f>HLOOKUP(R3,'СКОРАЯ 2020'!$B$2:$CJ$40,39,FALSE)</f>
        <v>245211.43799999999</v>
      </c>
      <c r="S17" s="99">
        <f>HLOOKUP(S3,'СКОРАЯ 2020'!$B$2:$CJ$40,39,FALSE)</f>
        <v>245217.41899999999</v>
      </c>
      <c r="T17" s="99">
        <f>HLOOKUP(T3,'СКОРАЯ 2020'!$B$2:$CJ$40,39,FALSE)</f>
        <v>189449.82500000001</v>
      </c>
      <c r="U17" s="99">
        <f>HLOOKUP(U3,'СКОРАЯ 2020'!$B$2:$CJ$40,39,FALSE)</f>
        <v>8181117.5769999996</v>
      </c>
      <c r="V17" s="99">
        <f>HLOOKUP(V3,'СКОРАЯ 2020'!$B$2:$CJ$40,39,FALSE)</f>
        <v>188115.204</v>
      </c>
      <c r="W17" s="99">
        <f>HLOOKUP(W3,'СКОРАЯ 2020'!$B$2:$CJ$40,39,FALSE)</f>
        <v>118768.648</v>
      </c>
      <c r="X17" s="99">
        <f>HLOOKUP(X3,'СКОРАЯ 2020'!$B$2:$CJ$40,39,FALSE)</f>
        <v>459627.87599999999</v>
      </c>
      <c r="Y17" s="99">
        <f>HLOOKUP(Y3,'СКОРАЯ 2020'!$B$2:$CJ$40,39,FALSE)</f>
        <v>4247.2929999999997</v>
      </c>
      <c r="Z17" s="99">
        <f>HLOOKUP(Z3,'СКОРАЯ 2020'!$B$2:$CJ$40,39,FALSE)</f>
        <v>292343.51799999998</v>
      </c>
      <c r="AA17" s="99">
        <f>HLOOKUP(AA3,'СКОРАЯ 2020'!$B$2:$CJ$40,39,FALSE)</f>
        <v>149880.698</v>
      </c>
      <c r="AB17" s="99">
        <f>HLOOKUP(AB3,'СКОРАЯ 2020'!$B$2:$CJ$40,39,FALSE)</f>
        <v>481065.26199999999</v>
      </c>
      <c r="AC17" s="99">
        <f>HLOOKUP(AC3,'СКОРАЯ 2020'!$B$2:$CJ$40,39,FALSE)</f>
        <v>186536.913</v>
      </c>
      <c r="AD17" s="99">
        <f>HLOOKUP(AD3,'СКОРАЯ 2020'!$B$2:$CJ$40,39,FALSE)</f>
        <v>95646.834000000003</v>
      </c>
      <c r="AE17" s="99">
        <f>HLOOKUP(AE3,'СКОРАЯ 2020'!$B$2:$CJ$40,39,FALSE)</f>
        <v>1009293.098</v>
      </c>
      <c r="AF17" s="99">
        <f>HLOOKUP(AF3,'СКОРАЯ 2020'!$B$2:$CJ$40,39,FALSE)</f>
        <v>776688.98</v>
      </c>
      <c r="AG17" s="99">
        <f>HLOOKUP(AG3,'СКОРАЯ 2020'!$B$2:$CJ$40,39,FALSE)</f>
        <v>53073.993999999999</v>
      </c>
      <c r="AH17" s="99">
        <f>HLOOKUP(AH3,'СКОРАЯ 2020'!$B$2:$CJ$40,39,FALSE)</f>
        <v>49103.766000000003</v>
      </c>
      <c r="AI17" s="99">
        <f>HLOOKUP(AI3,'СКОРАЯ 2020'!$B$2:$CJ$40,39,FALSE)</f>
        <v>354478.31</v>
      </c>
      <c r="AJ17" s="99">
        <f>HLOOKUP(AJ3,'СКОРАЯ 2020'!$B$2:$CJ$40,39,FALSE)</f>
        <v>930910.84299999999</v>
      </c>
      <c r="AK17" s="99">
        <f>HLOOKUP(AK3,'СКОРАЯ 2020'!$B$2:$CJ$40,39,FALSE)</f>
        <v>180617.932</v>
      </c>
      <c r="AL17" s="99">
        <f>HLOOKUP(AL3,'СКОРАЯ 2020'!$B$2:$CJ$40,39,FALSE)</f>
        <v>674814.87399999995</v>
      </c>
      <c r="AM17" s="99">
        <f>HLOOKUP(AM3,'СКОРАЯ 2020'!$B$2:$CJ$40,39,FALSE)</f>
        <v>689745.59600000002</v>
      </c>
      <c r="AN17" s="99">
        <f>HLOOKUP(AN3,'СКОРАЯ 2020'!$B$2:$CJ$40,39,FALSE)</f>
        <v>69059.260999999999</v>
      </c>
      <c r="AO17" s="99">
        <f>HLOOKUP(AO3,'СКОРАЯ 2020'!$B$2:$CJ$40,39,FALSE)</f>
        <v>308047.73</v>
      </c>
      <c r="AP17" s="99">
        <f>HLOOKUP(AP3,'СКОРАЯ 2020'!$B$2:$CJ$40,39,FALSE)</f>
        <v>126674.289</v>
      </c>
      <c r="AQ17" s="99">
        <f>HLOOKUP(AQ3,'СКОРАЯ 2020'!$B$2:$CJ$40,39,FALSE)</f>
        <v>125581.625</v>
      </c>
      <c r="AR17" s="99">
        <f>HLOOKUP(AR3,'СКОРАЯ 2020'!$B$2:$CJ$40,39,FALSE)</f>
        <v>1474824.5349999999</v>
      </c>
      <c r="AS17" s="99">
        <f>HLOOKUP(AS3,'СКОРАЯ 2020'!$B$2:$CJ$40,39,FALSE)</f>
        <v>137695.723</v>
      </c>
      <c r="AT17" s="99">
        <f>HLOOKUP(AT3,'СКОРАЯ 2020'!$B$2:$CJ$40,39,FALSE)</f>
        <v>282030.11499999999</v>
      </c>
      <c r="AU17" s="99">
        <f>HLOOKUP(AU3,'СКОРАЯ 2020'!$B$2:$CJ$40,39,FALSE)</f>
        <v>377922.12400000001</v>
      </c>
      <c r="AV17" s="99">
        <f>HLOOKUP(AV3,'СКОРАЯ 2020'!$B$2:$CJ$40,39,FALSE)</f>
        <v>716054.05299999996</v>
      </c>
      <c r="AW17" s="99">
        <f>HLOOKUP(AW3,'СКОРАЯ 2020'!$B$2:$CJ$40,39,FALSE)</f>
        <v>76385.017000000007</v>
      </c>
      <c r="AX17" s="99">
        <f>HLOOKUP(AX3,'СКОРАЯ 2020'!$B$2:$CJ$40,39,FALSE)</f>
        <v>83354.214999999997</v>
      </c>
      <c r="AY17" s="99">
        <f>HLOOKUP(AY3,'СКОРАЯ 2020'!$B$2:$CJ$40,39,FALSE)</f>
        <v>432885.32199999999</v>
      </c>
      <c r="AZ17" s="99">
        <f>HLOOKUP(AZ3,'СКОРАЯ 2020'!$B$2:$CJ$40,39,FALSE)</f>
        <v>223490.995</v>
      </c>
      <c r="BA17" s="99">
        <f>HLOOKUP(BA3,'СКОРАЯ 2020'!$B$2:$CJ$40,39,FALSE)</f>
        <v>255203.93700000001</v>
      </c>
      <c r="BB17" s="99">
        <f>HLOOKUP(BB3,'СКОРАЯ 2020'!$B$2:$CJ$40,39,FALSE)</f>
        <v>748623.65399999998</v>
      </c>
      <c r="BC17" s="99">
        <f>HLOOKUP(BC3,'СКОРАЯ 2020'!$B$2:$CJ$40,39,FALSE)</f>
        <v>534951.46200000006</v>
      </c>
      <c r="BD17" s="99">
        <f>HLOOKUP(BD3,'СКОРАЯ 2020'!$B$2:$CJ$40,39,FALSE)</f>
        <v>564941.38699999999</v>
      </c>
      <c r="BE17" s="99">
        <f>HLOOKUP(BE3,'СКОРАЯ 2020'!$B$2:$CJ$40,39,FALSE)</f>
        <v>392310.80300000001</v>
      </c>
      <c r="BF17" s="99">
        <f>HLOOKUP(BF3,'СКОРАЯ 2020'!$B$2:$CJ$40,39,FALSE)</f>
        <v>344121.42</v>
      </c>
      <c r="BG17" s="99">
        <f>HLOOKUP(BG3,'СКОРАЯ 2020'!$B$2:$CJ$40,39,FALSE)</f>
        <v>631172.34</v>
      </c>
      <c r="BH17" s="99">
        <f>HLOOKUP(BH3,'СКОРАЯ 2020'!$B$2:$CJ$40,39,FALSE)</f>
        <v>333607.23499999999</v>
      </c>
      <c r="BI17" s="99">
        <f>HLOOKUP(BI3,'СКОРАЯ 2020'!$B$2:$CJ$40,39,FALSE)</f>
        <v>299044.64799999999</v>
      </c>
      <c r="BJ17" s="99">
        <f>HLOOKUP(BJ3,'СКОРАЯ 2020'!$B$2:$CJ$40,39,FALSE)</f>
        <v>176314.69</v>
      </c>
      <c r="BK17" s="99">
        <f>HLOOKUP(BK3,'СКОРАЯ 2020'!$B$2:$CJ$40,39,FALSE)</f>
        <v>1012909.213</v>
      </c>
      <c r="BL17" s="99">
        <f>HLOOKUP(BL3,'СКОРАЯ 2020'!$B$2:$CJ$40,39,FALSE)</f>
        <v>266008.01699999999</v>
      </c>
      <c r="BM17" s="99">
        <f>HLOOKUP(BM3,'СКОРАЯ 2020'!$B$2:$CJ$40,39,FALSE)</f>
        <v>438802.05699999997</v>
      </c>
      <c r="BN17" s="99">
        <f>HLOOKUP(BN3,'СКОРАЯ 2020'!$B$2:$CJ$40,39,FALSE)</f>
        <v>163110.967</v>
      </c>
      <c r="BO17" s="99">
        <f>HLOOKUP(BO3,'СКОРАЯ 2020'!$B$2:$CJ$40,39,FALSE)</f>
        <v>889923.55200000003</v>
      </c>
      <c r="BP17" s="99">
        <f>HLOOKUP(BP3,'СКОРАЯ 2020'!$B$2:$CJ$40,39,FALSE)</f>
        <v>61851.766000000003</v>
      </c>
      <c r="BQ17" s="99">
        <f>HLOOKUP(BQ3,'СКОРАЯ 2020'!$B$2:$CJ$40,39,FALSE)</f>
        <v>255036.08</v>
      </c>
      <c r="BR17" s="99">
        <f>HLOOKUP(BR3,'СКОРАЯ 2020'!$B$2:$CJ$40,39,FALSE)</f>
        <v>107027.73</v>
      </c>
      <c r="BS17" s="99">
        <f>HLOOKUP(BS3,'СКОРАЯ 2020'!$B$2:$CJ$40,39,FALSE)</f>
        <v>375919.50699999998</v>
      </c>
      <c r="BT17" s="99">
        <f>HLOOKUP(BT3,'СКОРАЯ 2020'!$B$2:$CJ$40,39,FALSE)</f>
        <v>734657.24899999995</v>
      </c>
      <c r="BU17" s="99">
        <f>HLOOKUP(BU3,'СКОРАЯ 2020'!$B$2:$CJ$40,39,FALSE)</f>
        <v>443240.19699999999</v>
      </c>
      <c r="BV17" s="99">
        <f>HLOOKUP(BV3,'СКОРАЯ 2020'!$B$2:$CJ$40,39,FALSE)</f>
        <v>552937.80500000005</v>
      </c>
      <c r="BW17" s="99">
        <f>HLOOKUP(BW3,'СКОРАЯ 2020'!$B$2:$CJ$40,39,FALSE)</f>
        <v>306338.54100000003</v>
      </c>
      <c r="BX17" s="99">
        <f>HLOOKUP(BX3,'СКОРАЯ 2020'!$B$2:$CJ$40,39,FALSE)</f>
        <v>286386.75599999999</v>
      </c>
      <c r="BY17" s="99">
        <f>HLOOKUP(BY3,'СКОРАЯ 2020'!$B$2:$CJ$40,39,FALSE)</f>
        <v>124258.107</v>
      </c>
      <c r="BZ17" s="99">
        <f>HLOOKUP(BZ3,'СКОРАЯ 2020'!$B$2:$CJ$40,39,FALSE)</f>
        <v>184413.06400000001</v>
      </c>
      <c r="CA17" s="99">
        <f>HLOOKUP(CA3,'СКОРАЯ 2020'!$B$2:$CJ$40,39,FALSE)</f>
        <v>1713799.4040000001</v>
      </c>
      <c r="CB17" s="99">
        <f>HLOOKUP(CB3,'СКОРАЯ 2020'!$B$2:$CJ$40,39,FALSE)</f>
        <v>517452.80800000002</v>
      </c>
      <c r="CC17" s="99">
        <f>HLOOKUP(CC3,'СКОРАЯ 2020'!$B$2:$CJ$40,39,FALSE)</f>
        <v>702071.66899999999</v>
      </c>
      <c r="CD17" s="99">
        <f>HLOOKUP(CD3,'СКОРАЯ 2020'!$B$2:$CJ$40,39,FALSE)</f>
        <v>347646.64500000002</v>
      </c>
      <c r="CE17" s="99">
        <f>HLOOKUP(CE3,'СКОРАЯ 2020'!$B$2:$CJ$40,39,FALSE)</f>
        <v>200024.07699999999</v>
      </c>
      <c r="CF17" s="99">
        <f>HLOOKUP(CF3,'СКОРАЯ 2020'!$B$2:$CJ$40,39,FALSE)</f>
        <v>136648.677</v>
      </c>
      <c r="CG17" s="99">
        <f>HLOOKUP(CG3,'СКОРАЯ 2020'!$B$2:$CJ$40,39,FALSE)</f>
        <v>11204.314</v>
      </c>
      <c r="CH17" s="99">
        <f>HLOOKUP(CH3,'СКОРАЯ 2020'!$B$2:$CJ$40,39,FALSE)</f>
        <v>87567.494000000006</v>
      </c>
      <c r="CI17" s="99">
        <f>HLOOKUP(CI3,'СКОРАЯ 2020'!$B$2:$CJ$40,39,FALSE)</f>
        <v>48429.216</v>
      </c>
      <c r="CJ17" s="99">
        <f>HLOOKUP(CJ3,'СКОРАЯ 2020'!$B$2:$CJ$40,39,FALSE)</f>
        <v>102436.38400000001</v>
      </c>
      <c r="CK17" s="99">
        <f>HLOOKUP(CK3,'СКОРАЯ 2020'!$B$2:$CJ$40,39,FALSE)</f>
        <v>10456.834999999999</v>
      </c>
    </row>
    <row r="18" spans="1:89" s="97" customFormat="1" ht="19.5" customHeight="1">
      <c r="A18" s="102" t="s">
        <v>201</v>
      </c>
      <c r="B18" s="28"/>
      <c r="C18" s="103">
        <f>C17/C16*100-100</f>
        <v>-9.0641085249712461</v>
      </c>
      <c r="D18" s="103">
        <f>D17/D16*100-100</f>
        <v>27.959350027692452</v>
      </c>
      <c r="E18" s="103">
        <f t="shared" ref="E18" si="4">E17/E16*100-100</f>
        <v>37.92785324888942</v>
      </c>
      <c r="F18" s="103">
        <f t="shared" ref="F18" si="5">F17/F16*100-100</f>
        <v>153.73231156039333</v>
      </c>
      <c r="G18" s="103">
        <f t="shared" ref="G18" si="6">G17/G16*100-100</f>
        <v>284.89251510867797</v>
      </c>
      <c r="H18" s="103">
        <f t="shared" ref="H18" si="7">H17/H16*100-100</f>
        <v>-52.098552660897894</v>
      </c>
      <c r="I18" s="103">
        <f t="shared" ref="I18" si="8">I17/I16*100-100</f>
        <v>-87.286811701150555</v>
      </c>
      <c r="J18" s="103">
        <f t="shared" ref="J18" si="9">J17/J16*100-100</f>
        <v>-55.987823067392881</v>
      </c>
      <c r="K18" s="103">
        <f t="shared" ref="K18" si="10">K17/K16*100-100</f>
        <v>8.7270824447757747</v>
      </c>
      <c r="L18" s="103">
        <f t="shared" ref="L18" si="11">L17/L16*100-100</f>
        <v>22.682693710559846</v>
      </c>
      <c r="M18" s="103">
        <f t="shared" ref="M18" si="12">M17/M16*100-100</f>
        <v>30.45744257144284</v>
      </c>
      <c r="N18" s="103">
        <f t="shared" ref="N18" si="13">N17/N16*100-100</f>
        <v>18.531701550382735</v>
      </c>
      <c r="O18" s="103">
        <f t="shared" ref="O18" si="14">O17/O16*100-100</f>
        <v>-6.0951947844026506</v>
      </c>
      <c r="P18" s="103">
        <f t="shared" ref="P18" si="15">P17/P16*100-100</f>
        <v>9.2341660364807581</v>
      </c>
      <c r="Q18" s="103">
        <f t="shared" ref="Q18" si="16">Q17/Q16*100-100</f>
        <v>-1.4396294910345233</v>
      </c>
      <c r="R18" s="103">
        <f t="shared" ref="R18" si="17">R17/R16*100-100</f>
        <v>-15.528234906867411</v>
      </c>
      <c r="S18" s="103">
        <f t="shared" ref="S18" si="18">S17/S16*100-100</f>
        <v>43.760661247376333</v>
      </c>
      <c r="T18" s="103">
        <f t="shared" ref="T18" si="19">T17/T16*100-100</f>
        <v>30.304016298822461</v>
      </c>
      <c r="U18" s="103">
        <f t="shared" ref="U18" si="20">U17/U16*100-100</f>
        <v>-32.685989979108257</v>
      </c>
      <c r="V18" s="103">
        <f t="shared" ref="V18" si="21">V17/V16*100-100</f>
        <v>16.799318071290841</v>
      </c>
      <c r="W18" s="103">
        <f t="shared" ref="W18" si="22">W17/W16*100-100</f>
        <v>-13.52929801175479</v>
      </c>
      <c r="X18" s="103">
        <f t="shared" ref="X18" si="23">X17/X16*100-100</f>
        <v>-6.3308633693144145</v>
      </c>
      <c r="Y18" s="103">
        <f t="shared" ref="Y18" si="24">Y17/Y16*100-100</f>
        <v>-5.0719633169908462</v>
      </c>
      <c r="Z18" s="103">
        <f t="shared" ref="Z18" si="25">Z17/Z16*100-100</f>
        <v>-8.3284797201669818</v>
      </c>
      <c r="AA18" s="103">
        <f t="shared" ref="AA18" si="26">AA17/AA16*100-100</f>
        <v>-14.679488941626929</v>
      </c>
      <c r="AB18" s="103">
        <f t="shared" ref="AB18" si="27">AB17/AB16*100-100</f>
        <v>6.2315717643501358</v>
      </c>
      <c r="AC18" s="103">
        <f t="shared" ref="AC18" si="28">AC17/AC16*100-100</f>
        <v>62.898864085169748</v>
      </c>
      <c r="AD18" s="103">
        <f t="shared" ref="AD18" si="29">AD17/AD16*100-100</f>
        <v>25.22888283432259</v>
      </c>
      <c r="AE18" s="103">
        <f t="shared" ref="AE18" si="30">AE17/AE16*100-100</f>
        <v>791.23202795985219</v>
      </c>
      <c r="AF18" s="103">
        <f t="shared" ref="AF18" si="31">AF17/AF16*100-100</f>
        <v>54.457317314199173</v>
      </c>
      <c r="AG18" s="103">
        <f t="shared" ref="AG18" si="32">AG17/AG16*100-100</f>
        <v>-5.5038216883941118</v>
      </c>
      <c r="AH18" s="103">
        <f t="shared" ref="AH18" si="33">AH17/AH16*100-100</f>
        <v>-30.937240014825264</v>
      </c>
      <c r="AI18" s="103">
        <f t="shared" ref="AI18" si="34">AI17/AI16*100-100</f>
        <v>14.982197606950479</v>
      </c>
      <c r="AJ18" s="103">
        <f t="shared" ref="AJ18" si="35">AJ17/AJ16*100-100</f>
        <v>13.226071637316906</v>
      </c>
      <c r="AK18" s="103">
        <f t="shared" ref="AK18" si="36">AK17/AK16*100-100</f>
        <v>63.630518457574368</v>
      </c>
      <c r="AL18" s="103">
        <f t="shared" ref="AL18" si="37">AL17/AL16*100-100</f>
        <v>2.5028065031080189</v>
      </c>
      <c r="AM18" s="103">
        <f t="shared" ref="AM18" si="38">AM17/AM16*100-100</f>
        <v>10.989185804427407</v>
      </c>
      <c r="AN18" s="103">
        <f t="shared" ref="AN18" si="39">AN17/AN16*100-100</f>
        <v>28.617958428986924</v>
      </c>
      <c r="AO18" s="103">
        <f t="shared" ref="AO18" si="40">AO17/AO16*100-100</f>
        <v>21.754742356470061</v>
      </c>
      <c r="AP18" s="103">
        <f t="shared" ref="AP18" si="41">AP17/AP16*100-100</f>
        <v>97.539808958790559</v>
      </c>
      <c r="AQ18" s="103">
        <f t="shared" ref="AQ18" si="42">AQ17/AQ16*100-100</f>
        <v>33.442363691659125</v>
      </c>
      <c r="AR18" s="103">
        <f t="shared" ref="AR18" si="43">AR17/AR16*100-100</f>
        <v>2129.0848274789896</v>
      </c>
      <c r="AS18" s="103">
        <f t="shared" ref="AS18" si="44">AS17/AS16*100-100</f>
        <v>27.12230729372169</v>
      </c>
      <c r="AT18" s="103">
        <f t="shared" ref="AT18" si="45">AT17/AT16*100-100</f>
        <v>-29.702841296934523</v>
      </c>
      <c r="AU18" s="103">
        <f t="shared" ref="AU18" si="46">AU17/AU16*100-100</f>
        <v>-2.949307289037435</v>
      </c>
      <c r="AV18" s="103">
        <f t="shared" ref="AV18" si="47">AV17/AV16*100-100</f>
        <v>2.0323156237546272</v>
      </c>
      <c r="AW18" s="103">
        <f t="shared" ref="AW18" si="48">AW17/AW16*100-100</f>
        <v>-46.384772366260883</v>
      </c>
      <c r="AX18" s="103">
        <f t="shared" ref="AX18" si="49">AX17/AX16*100-100</f>
        <v>38.302496782202951</v>
      </c>
      <c r="AY18" s="103">
        <f t="shared" ref="AY18" si="50">AY17/AY16*100-100</f>
        <v>11.79732328350218</v>
      </c>
      <c r="AZ18" s="103">
        <f t="shared" ref="AZ18" si="51">AZ17/AZ16*100-100</f>
        <v>4.531678067307169</v>
      </c>
      <c r="BA18" s="103">
        <f t="shared" ref="BA18" si="52">BA17/BA16*100-100</f>
        <v>12.814589703866531</v>
      </c>
      <c r="BB18" s="103">
        <f t="shared" ref="BB18" si="53">BB17/BB16*100-100</f>
        <v>8.5861277203723887</v>
      </c>
      <c r="BC18" s="103">
        <f t="shared" ref="BC18" si="54">BC17/BC16*100-100</f>
        <v>38.661029153264991</v>
      </c>
      <c r="BD18" s="103">
        <f t="shared" ref="BD18" si="55">BD17/BD16*100-100</f>
        <v>21.779344384292017</v>
      </c>
      <c r="BE18" s="103">
        <f t="shared" ref="BE18" si="56">BE17/BE16*100-100</f>
        <v>-3.361054792701637</v>
      </c>
      <c r="BF18" s="103">
        <f t="shared" ref="BF18" si="57">BF17/BF16*100-100</f>
        <v>100.21075917893771</v>
      </c>
      <c r="BG18" s="103">
        <f t="shared" ref="BG18" si="58">BG17/BG16*100-100</f>
        <v>48.855118485034666</v>
      </c>
      <c r="BH18" s="103">
        <f t="shared" ref="BH18" si="59">BH17/BH16*100-100</f>
        <v>19.421429112168042</v>
      </c>
      <c r="BI18" s="103">
        <f t="shared" ref="BI18" si="60">BI17/BI16*100-100</f>
        <v>14.634361878733088</v>
      </c>
      <c r="BJ18" s="103">
        <f t="shared" ref="BJ18" si="61">BJ17/BJ16*100-100</f>
        <v>2.2082990652957335</v>
      </c>
      <c r="BK18" s="103">
        <f t="shared" ref="BK18" si="62">BK17/BK16*100-100</f>
        <v>-29.37333873016803</v>
      </c>
      <c r="BL18" s="103">
        <f t="shared" ref="BL18" si="63">BL17/BL16*100-100</f>
        <v>12.49321794177564</v>
      </c>
      <c r="BM18" s="103">
        <f t="shared" ref="BM18" si="64">BM17/BM16*100-100</f>
        <v>0.72361012697422211</v>
      </c>
      <c r="BN18" s="103">
        <f t="shared" ref="BN18" si="65">BN17/BN16*100-100</f>
        <v>-9.521483591695457</v>
      </c>
      <c r="BO18" s="103">
        <f t="shared" ref="BO18" si="66">BO17/BO16*100-100</f>
        <v>-87.44917031047811</v>
      </c>
      <c r="BP18" s="103">
        <f t="shared" ref="BP18" si="67">BP17/BP16*100-100</f>
        <v>-18.280133016855046</v>
      </c>
      <c r="BQ18" s="103">
        <f t="shared" ref="BQ18" si="68">BQ17/BQ16*100-100</f>
        <v>145.46798819741281</v>
      </c>
      <c r="BR18" s="103">
        <f t="shared" ref="BR18" si="69">BR17/BR16*100-100</f>
        <v>23.406051590773245</v>
      </c>
      <c r="BS18" s="103">
        <f t="shared" ref="BS18" si="70">BS17/BS16*100-100</f>
        <v>1.6163099235344305</v>
      </c>
      <c r="BT18" s="103">
        <f t="shared" ref="BT18" si="71">BT17/BT16*100-100</f>
        <v>120.68970287357357</v>
      </c>
      <c r="BU18" s="103">
        <f t="shared" ref="BU18" si="72">BU17/BU16*100-100</f>
        <v>-12.969510667226743</v>
      </c>
      <c r="BV18" s="103">
        <f t="shared" ref="BV18" si="73">BV17/BV16*100-100</f>
        <v>9.2316514701632428</v>
      </c>
      <c r="BW18" s="103">
        <f t="shared" ref="BW18" si="74">BW17/BW16*100-100</f>
        <v>-17.595441001070213</v>
      </c>
      <c r="BX18" s="103">
        <f t="shared" ref="BX18" si="75">BX17/BX16*100-100</f>
        <v>26.513291863003062</v>
      </c>
      <c r="BY18" s="103">
        <f t="shared" ref="BY18" si="76">BY17/BY16*100-100</f>
        <v>3.1407115647143371</v>
      </c>
      <c r="BZ18" s="103">
        <f t="shared" ref="BZ18" si="77">BZ17/BZ16*100-100</f>
        <v>-1.7164030199642326</v>
      </c>
      <c r="CA18" s="103">
        <f t="shared" ref="CA18" si="78">CA17/CA16*100-100</f>
        <v>34.533433099326061</v>
      </c>
      <c r="CB18" s="103">
        <f t="shared" ref="CB18" si="79">CB17/CB16*100-100</f>
        <v>433.10768029525093</v>
      </c>
      <c r="CC18" s="103">
        <f t="shared" ref="CC18" si="80">CC17/CC16*100-100</f>
        <v>30.649703518346996</v>
      </c>
      <c r="CD18" s="103">
        <f t="shared" ref="CD18" si="81">CD17/CD16*100-100</f>
        <v>1.2013167808397469</v>
      </c>
      <c r="CE18" s="103">
        <f t="shared" ref="CE18" si="82">CE17/CE16*100-100</f>
        <v>15.277452886574849</v>
      </c>
      <c r="CF18" s="103">
        <f t="shared" ref="CF18" si="83">CF17/CF16*100-100</f>
        <v>7.2962384071534387</v>
      </c>
      <c r="CG18" s="103">
        <f t="shared" ref="CG18" si="84">CG17/CG16*100-100</f>
        <v>-48.606501875094544</v>
      </c>
      <c r="CH18" s="103">
        <f t="shared" ref="CH18" si="85">CH17/CH16*100-100</f>
        <v>17.80531762349915</v>
      </c>
      <c r="CI18" s="103">
        <f t="shared" ref="CI18" si="86">CI17/CI16*100-100</f>
        <v>-18.550020918671066</v>
      </c>
      <c r="CJ18" s="103">
        <f t="shared" ref="CJ18" si="87">CJ17/CJ16*100-100</f>
        <v>899.63379947149497</v>
      </c>
      <c r="CK18" s="103">
        <f t="shared" ref="CK18" si="88">CK17/CK16*100-100</f>
        <v>53.599194226800108</v>
      </c>
    </row>
    <row r="19" spans="1:89" s="97" customFormat="1" ht="19.5" customHeight="1">
      <c r="A19" s="98" t="s">
        <v>199</v>
      </c>
      <c r="B19" s="28">
        <v>2021</v>
      </c>
      <c r="C19" s="104">
        <f>SUM(D19:CK19)</f>
        <v>48824124.069000013</v>
      </c>
      <c r="D19" s="99">
        <v>267563.80099999998</v>
      </c>
      <c r="E19" s="99">
        <v>219962.32800000001</v>
      </c>
      <c r="F19" s="99">
        <v>2481524.98</v>
      </c>
      <c r="G19" s="99">
        <v>346767.88</v>
      </c>
      <c r="H19" s="99">
        <v>181732.77600000001</v>
      </c>
      <c r="I19" s="99">
        <v>246035.883</v>
      </c>
      <c r="J19" s="99">
        <v>184786.89499999999</v>
      </c>
      <c r="K19" s="99">
        <v>189332.78400000001</v>
      </c>
      <c r="L19" s="99">
        <v>169014.291</v>
      </c>
      <c r="M19" s="99">
        <v>1562288.585</v>
      </c>
      <c r="N19" s="99">
        <v>123508.804</v>
      </c>
      <c r="O19" s="99">
        <v>129927.198</v>
      </c>
      <c r="P19" s="99">
        <v>158067.03599999999</v>
      </c>
      <c r="Q19" s="99">
        <v>207208.18100000001</v>
      </c>
      <c r="R19" s="99">
        <v>319945.61200000002</v>
      </c>
      <c r="S19" s="99">
        <v>226649.58300000001</v>
      </c>
      <c r="T19" s="99">
        <v>200330.201</v>
      </c>
      <c r="U19" s="99">
        <v>8567966.5820000004</v>
      </c>
      <c r="V19" s="99">
        <v>182895.80600000001</v>
      </c>
      <c r="W19" s="99">
        <v>158350.37299999999</v>
      </c>
      <c r="X19" s="99">
        <v>3874685.2450000001</v>
      </c>
      <c r="Y19" s="99">
        <v>39124.283000000003</v>
      </c>
      <c r="Z19" s="99">
        <v>1951469.7819999999</v>
      </c>
      <c r="AA19" s="99">
        <v>159918.83199999999</v>
      </c>
      <c r="AB19" s="99">
        <v>537743.81499999994</v>
      </c>
      <c r="AC19" s="99">
        <v>144263.09599999999</v>
      </c>
      <c r="AD19" s="99">
        <v>91708.634999999995</v>
      </c>
      <c r="AE19" s="99">
        <v>103987.12</v>
      </c>
      <c r="AF19" s="99">
        <v>1387550.585</v>
      </c>
      <c r="AG19" s="99">
        <v>114639.557</v>
      </c>
      <c r="AH19" s="99">
        <v>53755.919000000002</v>
      </c>
      <c r="AI19" s="99">
        <v>407748.90399999998</v>
      </c>
      <c r="AJ19" s="99">
        <v>1069567.3470000001</v>
      </c>
      <c r="AK19" s="99">
        <v>187134.42</v>
      </c>
      <c r="AL19" s="99">
        <v>766343.77399999998</v>
      </c>
      <c r="AM19" s="99">
        <v>680254.12100000004</v>
      </c>
      <c r="AN19" s="99">
        <v>69366.067999999999</v>
      </c>
      <c r="AO19" s="99">
        <v>266893.54399999999</v>
      </c>
      <c r="AP19" s="99">
        <v>74385.206000000006</v>
      </c>
      <c r="AQ19" s="99">
        <v>153755.81599999999</v>
      </c>
      <c r="AR19" s="99">
        <v>101585.868</v>
      </c>
      <c r="AS19" s="99">
        <v>149072.09599999999</v>
      </c>
      <c r="AT19" s="99">
        <v>268283.7</v>
      </c>
      <c r="AU19" s="99">
        <v>429529.03600000002</v>
      </c>
      <c r="AV19" s="99">
        <v>768240.57400000002</v>
      </c>
      <c r="AW19" s="99">
        <v>119109.338</v>
      </c>
      <c r="AX19" s="99">
        <v>100442.16099999999</v>
      </c>
      <c r="AY19" s="99">
        <v>568167.38399999996</v>
      </c>
      <c r="AZ19" s="99">
        <v>283949.94500000001</v>
      </c>
      <c r="BA19" s="99">
        <v>694413.53599999996</v>
      </c>
      <c r="BB19" s="99">
        <v>792157.14199999999</v>
      </c>
      <c r="BC19" s="99">
        <v>554636.80900000001</v>
      </c>
      <c r="BD19" s="99">
        <v>551084.82200000004</v>
      </c>
      <c r="BE19" s="99">
        <v>373522.34700000001</v>
      </c>
      <c r="BF19" s="99">
        <v>370443.348</v>
      </c>
      <c r="BG19" s="99">
        <v>785243.09</v>
      </c>
      <c r="BH19" s="99">
        <v>355899.13400000002</v>
      </c>
      <c r="BI19" s="99">
        <v>319116.81</v>
      </c>
      <c r="BJ19" s="99">
        <v>174466.05799999999</v>
      </c>
      <c r="BK19" s="99">
        <v>1243216.2760000001</v>
      </c>
      <c r="BL19" s="99">
        <v>293583.75099999999</v>
      </c>
      <c r="BM19" s="99">
        <v>491955.59299999999</v>
      </c>
      <c r="BN19" s="99">
        <v>164494.00399999999</v>
      </c>
      <c r="BO19" s="99">
        <v>833942.97199999995</v>
      </c>
      <c r="BP19" s="99">
        <v>65480.857000000004</v>
      </c>
      <c r="BQ19" s="99">
        <v>247765.886</v>
      </c>
      <c r="BR19" s="99">
        <v>116954.50900000001</v>
      </c>
      <c r="BS19" s="99">
        <v>470549.467</v>
      </c>
      <c r="BT19" s="99">
        <v>518764.30900000001</v>
      </c>
      <c r="BU19" s="99">
        <v>1210838.054</v>
      </c>
      <c r="BV19" s="99">
        <v>606768.56200000003</v>
      </c>
      <c r="BW19" s="99">
        <v>332872.89399999997</v>
      </c>
      <c r="BX19" s="99">
        <v>421254.23300000001</v>
      </c>
      <c r="BY19" s="99">
        <v>230087.45699999999</v>
      </c>
      <c r="BZ19" s="99">
        <v>237780.62400000001</v>
      </c>
      <c r="CA19" s="99">
        <v>2816116.1529999999</v>
      </c>
      <c r="CB19" s="99">
        <v>497136.71799999999</v>
      </c>
      <c r="CC19" s="99">
        <v>680718.95200000005</v>
      </c>
      <c r="CD19" s="99">
        <v>476539.53200000001</v>
      </c>
      <c r="CE19" s="99">
        <v>202334.03700000001</v>
      </c>
      <c r="CF19" s="99">
        <v>148059.198</v>
      </c>
      <c r="CG19" s="99">
        <v>180482.48499999999</v>
      </c>
      <c r="CH19" s="99">
        <v>113239.986</v>
      </c>
      <c r="CI19" s="99">
        <v>95437.365999999995</v>
      </c>
      <c r="CJ19" s="99">
        <v>100377</v>
      </c>
      <c r="CK19" s="99">
        <v>9854.348</v>
      </c>
    </row>
    <row r="20" spans="1:89" s="97" customFormat="1" ht="19.5" customHeight="1">
      <c r="A20" s="102" t="s">
        <v>201</v>
      </c>
      <c r="B20" s="28"/>
      <c r="C20" s="103">
        <f>C19/C17*100-100</f>
        <v>19.008365230321473</v>
      </c>
      <c r="D20" s="103">
        <f>D19/D17*100-100</f>
        <v>3.1046457944277535</v>
      </c>
      <c r="E20" s="103">
        <f t="shared" ref="E20" si="89">E19/E17*100-100</f>
        <v>21.315156210417598</v>
      </c>
      <c r="F20" s="103">
        <f t="shared" ref="F20" si="90">F19/F17*100-100</f>
        <v>3.5829862065800882</v>
      </c>
      <c r="G20" s="103">
        <f t="shared" ref="G20" si="91">G19/G17*100-100</f>
        <v>-68.635372465333205</v>
      </c>
      <c r="H20" s="103">
        <f t="shared" ref="H20" si="92">H19/H17*100-100</f>
        <v>32.886331785990109</v>
      </c>
      <c r="I20" s="103">
        <f t="shared" ref="I20" si="93">I19/I17*100-100</f>
        <v>20.278333629512218</v>
      </c>
      <c r="J20" s="103">
        <f t="shared" ref="J20" si="94">J19/J17*100-100</f>
        <v>-13.955143367323402</v>
      </c>
      <c r="K20" s="103">
        <f t="shared" ref="K20" si="95">K19/K17*100-100</f>
        <v>19.893213591074186</v>
      </c>
      <c r="L20" s="103">
        <f t="shared" ref="L20" si="96">L19/L17*100-100</f>
        <v>25.749033324664097</v>
      </c>
      <c r="M20" s="103">
        <f t="shared" ref="M20" si="97">M19/M17*100-100</f>
        <v>15.299504093084067</v>
      </c>
      <c r="N20" s="103">
        <f t="shared" ref="N20" si="98">N19/N17*100-100</f>
        <v>-0.10538494614256422</v>
      </c>
      <c r="O20" s="103">
        <f t="shared" ref="O20" si="99">O19/O17*100-100</f>
        <v>12.159291001946173</v>
      </c>
      <c r="P20" s="103">
        <f t="shared" ref="P20" si="100">P19/P17*100-100</f>
        <v>20.117098242947321</v>
      </c>
      <c r="Q20" s="103">
        <f t="shared" ref="Q20" si="101">Q19/Q17*100-100</f>
        <v>30.798352404772913</v>
      </c>
      <c r="R20" s="103">
        <f t="shared" ref="R20" si="102">R19/R17*100-100</f>
        <v>30.477442084084203</v>
      </c>
      <c r="S20" s="103">
        <f t="shared" ref="S20" si="103">S19/S17*100-100</f>
        <v>-7.5719890029508861</v>
      </c>
      <c r="T20" s="103">
        <f t="shared" ref="T20" si="104">T19/T17*100-100</f>
        <v>5.7431438640811479</v>
      </c>
      <c r="U20" s="103">
        <f t="shared" ref="U20" si="105">U19/U17*100-100</f>
        <v>4.7285594096284598</v>
      </c>
      <c r="V20" s="103">
        <f t="shared" ref="V20" si="106">V19/V17*100-100</f>
        <v>-2.7745753075865167</v>
      </c>
      <c r="W20" s="103">
        <f t="shared" ref="W20" si="107">W19/W17*100-100</f>
        <v>33.326745455585211</v>
      </c>
      <c r="X20" s="103">
        <f t="shared" ref="X20" si="108">X19/X17*100-100</f>
        <v>743.00484094224078</v>
      </c>
      <c r="Y20" s="103">
        <f t="shared" ref="Y20" si="109">Y19/Y17*100-100</f>
        <v>821.15808822231008</v>
      </c>
      <c r="Z20" s="103">
        <f t="shared" ref="Z20" si="110">Z19/Z17*100-100</f>
        <v>567.52627024211972</v>
      </c>
      <c r="AA20" s="103">
        <f t="shared" ref="AA20" si="111">AA19/AA17*100-100</f>
        <v>6.6974161009044622</v>
      </c>
      <c r="AB20" s="103">
        <f t="shared" ref="AB20" si="112">AB19/AB17*100-100</f>
        <v>11.781884388068733</v>
      </c>
      <c r="AC20" s="103">
        <f t="shared" ref="AC20" si="113">AC19/AC17*100-100</f>
        <v>-22.662440543336331</v>
      </c>
      <c r="AD20" s="103">
        <f t="shared" ref="AD20" si="114">AD19/AD17*100-100</f>
        <v>-4.1174379070403972</v>
      </c>
      <c r="AE20" s="103">
        <f t="shared" ref="AE20" si="115">AE19/AE17*100-100</f>
        <v>-89.697034468376003</v>
      </c>
      <c r="AF20" s="103">
        <f t="shared" ref="AF20" si="116">AF19/AF17*100-100</f>
        <v>78.649449229986487</v>
      </c>
      <c r="AG20" s="103">
        <f t="shared" ref="AG20" si="117">AG19/AG17*100-100</f>
        <v>115.99949120090716</v>
      </c>
      <c r="AH20" s="103">
        <f t="shared" ref="AH20" si="118">AH19/AH17*100-100</f>
        <v>9.4741266891830662</v>
      </c>
      <c r="AI20" s="103">
        <f t="shared" ref="AI20" si="119">AI19/AI17*100-100</f>
        <v>15.027885345086418</v>
      </c>
      <c r="AJ20" s="103">
        <f t="shared" ref="AJ20" si="120">AJ19/AJ17*100-100</f>
        <v>14.894713606853969</v>
      </c>
      <c r="AK20" s="103">
        <f t="shared" ref="AK20" si="121">AK19/AK17*100-100</f>
        <v>3.6078854008803489</v>
      </c>
      <c r="AL20" s="103">
        <f t="shared" ref="AL20" si="122">AL19/AL17*100-100</f>
        <v>13.563556988223709</v>
      </c>
      <c r="AM20" s="103">
        <f t="shared" ref="AM20" si="123">AM19/AM17*100-100</f>
        <v>-1.3760834509191966</v>
      </c>
      <c r="AN20" s="103">
        <f t="shared" ref="AN20" si="124">AN19/AN17*100-100</f>
        <v>0.44426626575109651</v>
      </c>
      <c r="AO20" s="103">
        <f t="shared" ref="AO20" si="125">AO19/AO17*100-100</f>
        <v>-13.359678384904825</v>
      </c>
      <c r="AP20" s="103">
        <f t="shared" ref="AP20" si="126">AP19/AP17*100-100</f>
        <v>-41.278371019710235</v>
      </c>
      <c r="AQ20" s="103">
        <f t="shared" ref="AQ20" si="127">AQ19/AQ17*100-100</f>
        <v>22.434962917544652</v>
      </c>
      <c r="AR20" s="103">
        <f t="shared" ref="AR20" si="128">AR19/AR17*100-100</f>
        <v>-93.112003117035201</v>
      </c>
      <c r="AS20" s="103">
        <f t="shared" ref="AS20" si="129">AS19/AS17*100-100</f>
        <v>8.2619654061440997</v>
      </c>
      <c r="AT20" s="103">
        <f t="shared" ref="AT20" si="130">AT19/AT17*100-100</f>
        <v>-4.8740947398471945</v>
      </c>
      <c r="AU20" s="103">
        <f t="shared" ref="AU20" si="131">AU19/AU17*100-100</f>
        <v>13.655435530945525</v>
      </c>
      <c r="AV20" s="103">
        <f t="shared" ref="AV20" si="132">AV19/AV17*100-100</f>
        <v>7.2880700530020022</v>
      </c>
      <c r="AW20" s="103">
        <f t="shared" ref="AW20" si="133">AW19/AW17*100-100</f>
        <v>55.932855261392433</v>
      </c>
      <c r="AX20" s="103">
        <f t="shared" ref="AX20" si="134">AX19/AX17*100-100</f>
        <v>20.500398210216474</v>
      </c>
      <c r="AY20" s="103">
        <f t="shared" ref="AY20" si="135">AY19/AY17*100-100</f>
        <v>31.251247183659416</v>
      </c>
      <c r="AZ20" s="103">
        <f t="shared" ref="AZ20" si="136">AZ19/AZ17*100-100</f>
        <v>27.052074290510021</v>
      </c>
      <c r="BA20" s="103">
        <f t="shared" ref="BA20" si="137">BA19/BA17*100-100</f>
        <v>172.10141981469508</v>
      </c>
      <c r="BB20" s="103">
        <f t="shared" ref="BB20" si="138">BB19/BB17*100-100</f>
        <v>5.8151365866406337</v>
      </c>
      <c r="BC20" s="103">
        <f t="shared" ref="BC20" si="139">BC19/BC17*100-100</f>
        <v>3.6798379663087957</v>
      </c>
      <c r="BD20" s="103">
        <f t="shared" ref="BD20" si="140">BD19/BD17*100-100</f>
        <v>-2.4527438277415428</v>
      </c>
      <c r="BE20" s="103">
        <f t="shared" ref="BE20" si="141">BE19/BE17*100-100</f>
        <v>-4.7891763000979637</v>
      </c>
      <c r="BF20" s="103">
        <f t="shared" ref="BF20" si="142">BF19/BF17*100-100</f>
        <v>7.6490234173740106</v>
      </c>
      <c r="BG20" s="103">
        <f t="shared" ref="BG20" si="143">BG19/BG17*100-100</f>
        <v>24.410250613960699</v>
      </c>
      <c r="BH20" s="103">
        <f t="shared" ref="BH20" si="144">BH19/BH17*100-100</f>
        <v>6.68207900227344</v>
      </c>
      <c r="BI20" s="103">
        <f t="shared" ref="BI20" si="145">BI19/BI17*100-100</f>
        <v>6.7120953791488773</v>
      </c>
      <c r="BJ20" s="103">
        <f t="shared" ref="BJ20" si="146">BJ19/BJ17*100-100</f>
        <v>-1.0484843889071271</v>
      </c>
      <c r="BK20" s="103">
        <f t="shared" ref="BK20" si="147">BK19/BK17*100-100</f>
        <v>22.737187108594313</v>
      </c>
      <c r="BL20" s="103">
        <f t="shared" ref="BL20" si="148">BL19/BL17*100-100</f>
        <v>10.36650485612995</v>
      </c>
      <c r="BM20" s="103">
        <f t="shared" ref="BM20" si="149">BM19/BM17*100-100</f>
        <v>12.113328812403452</v>
      </c>
      <c r="BN20" s="103">
        <f t="shared" ref="BN20" si="150">BN19/BN17*100-100</f>
        <v>0.84791171644515373</v>
      </c>
      <c r="BO20" s="103">
        <f t="shared" ref="BO20" si="151">BO19/BO17*100-100</f>
        <v>-6.2904931411456886</v>
      </c>
      <c r="BP20" s="103">
        <f t="shared" ref="BP20" si="152">BP19/BP17*100-100</f>
        <v>5.8674007788233524</v>
      </c>
      <c r="BQ20" s="103">
        <f t="shared" ref="BQ20" si="153">BQ19/BQ17*100-100</f>
        <v>-2.8506531311177525</v>
      </c>
      <c r="BR20" s="103">
        <f t="shared" ref="BR20" si="154">BR19/BR17*100-100</f>
        <v>9.2749598632055381</v>
      </c>
      <c r="BS20" s="103">
        <f t="shared" ref="BS20" si="155">BS19/BS17*100-100</f>
        <v>25.172931502062241</v>
      </c>
      <c r="BT20" s="103">
        <f t="shared" ref="BT20" si="156">BT19/BT17*100-100</f>
        <v>-29.386893043506873</v>
      </c>
      <c r="BU20" s="103">
        <f t="shared" ref="BU20" si="157">BU19/BU17*100-100</f>
        <v>173.17875549089695</v>
      </c>
      <c r="BV20" s="103">
        <f t="shared" ref="BV20" si="158">BV19/BV17*100-100</f>
        <v>9.7354090303157932</v>
      </c>
      <c r="BW20" s="103">
        <f t="shared" ref="BW20" si="159">BW19/BW17*100-100</f>
        <v>8.6617742949947569</v>
      </c>
      <c r="BX20" s="103">
        <f t="shared" ref="BX20" si="160">BX19/BX17*100-100</f>
        <v>47.092777223259588</v>
      </c>
      <c r="BY20" s="103">
        <f t="shared" ref="BY20" si="161">BY19/BY17*100-100</f>
        <v>85.168970101886373</v>
      </c>
      <c r="BZ20" s="103">
        <f t="shared" ref="BZ20" si="162">BZ19/BZ17*100-100</f>
        <v>28.939142836431586</v>
      </c>
      <c r="CA20" s="103">
        <f t="shared" ref="CA20" si="163">CA19/CA17*100-100</f>
        <v>64.320056736348363</v>
      </c>
      <c r="CB20" s="103">
        <f t="shared" ref="CB20" si="164">CB19/CB17*100-100</f>
        <v>-3.9261725293410734</v>
      </c>
      <c r="CC20" s="103">
        <f t="shared" ref="CC20" si="165">CC19/CC17*100-100</f>
        <v>-3.0413870752559831</v>
      </c>
      <c r="CD20" s="103">
        <f t="shared" ref="CD20" si="166">CD19/CD17*100-100</f>
        <v>37.075832272162444</v>
      </c>
      <c r="CE20" s="103">
        <f t="shared" ref="CE20" si="167">CE19/CE17*100-100</f>
        <v>1.1548409744692947</v>
      </c>
      <c r="CF20" s="103">
        <f t="shared" ref="CF20" si="168">CF19/CF17*100-100</f>
        <v>8.3502608664114604</v>
      </c>
      <c r="CG20" s="103">
        <f t="shared" ref="CG20" si="169">CG19/CG17*100-100</f>
        <v>1510.8303016141817</v>
      </c>
      <c r="CH20" s="103">
        <f t="shared" ref="CH20" si="170">CH19/CH17*100-100</f>
        <v>29.31737660552443</v>
      </c>
      <c r="CI20" s="103">
        <f t="shared" ref="CI20" si="171">CI19/CI17*100-100</f>
        <v>97.065684482689107</v>
      </c>
      <c r="CJ20" s="103">
        <f t="shared" ref="CJ20" si="172">CJ19/CJ17*100-100</f>
        <v>-2.0104028662316011</v>
      </c>
      <c r="CK20" s="103">
        <f t="shared" ref="CK20" si="173">CK19/CK17*100-100</f>
        <v>-5.7616573274800515</v>
      </c>
    </row>
  </sheetData>
  <mergeCells count="2">
    <mergeCell ref="C1:S1"/>
    <mergeCell ref="B3:B4"/>
  </mergeCells>
  <pageMargins left="0" right="0" top="0" bottom="0" header="0.31496062992125984" footer="0.31496062992125984"/>
  <pageSetup paperSize="9" scale="1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H90"/>
  <sheetViews>
    <sheetView workbookViewId="0">
      <selection activeCell="H5" sqref="H5"/>
    </sheetView>
  </sheetViews>
  <sheetFormatPr defaultRowHeight="15"/>
  <cols>
    <col min="1" max="1" width="6.28515625" customWidth="1"/>
    <col min="2" max="2" width="25.5703125" style="78" customWidth="1"/>
    <col min="3" max="4" width="10.5703125" customWidth="1"/>
    <col min="6" max="6" width="25.5703125" style="78" customWidth="1"/>
    <col min="7" max="7" width="12.85546875" customWidth="1"/>
    <col min="8" max="8" width="13.28515625" customWidth="1"/>
  </cols>
  <sheetData>
    <row r="1" spans="2:8">
      <c r="C1" s="191" t="s">
        <v>204</v>
      </c>
      <c r="D1" s="191"/>
      <c r="G1" s="192" t="s">
        <v>205</v>
      </c>
      <c r="H1" s="192"/>
    </row>
    <row r="2" spans="2:8">
      <c r="G2" s="192"/>
      <c r="H2" s="192"/>
    </row>
    <row r="3" spans="2:8">
      <c r="C3" s="79" t="s">
        <v>168</v>
      </c>
      <c r="D3" s="79" t="s">
        <v>169</v>
      </c>
      <c r="G3" s="79" t="s">
        <v>168</v>
      </c>
      <c r="H3" s="79" t="s">
        <v>169</v>
      </c>
    </row>
    <row r="4" spans="2:8" ht="25.5">
      <c r="B4" s="76" t="s">
        <v>0</v>
      </c>
      <c r="C4" s="80">
        <v>79.44469215829055</v>
      </c>
      <c r="D4" s="80">
        <v>75.314324083104054</v>
      </c>
      <c r="F4" s="76" t="s">
        <v>0</v>
      </c>
      <c r="G4" s="105">
        <f>SUM(G5:G90)</f>
        <v>48824124.069000028</v>
      </c>
      <c r="H4" s="105">
        <f>SUM(H5:H90)</f>
        <v>320794925.78000015</v>
      </c>
    </row>
    <row r="5" spans="2:8">
      <c r="B5" s="77" t="s">
        <v>1</v>
      </c>
      <c r="C5" s="80">
        <v>88.58502801704249</v>
      </c>
      <c r="D5" s="80">
        <v>75.912470492692009</v>
      </c>
      <c r="F5" s="77" t="s">
        <v>68</v>
      </c>
      <c r="G5" s="106">
        <v>470549.467</v>
      </c>
      <c r="H5" s="106">
        <v>3997262.8909999998</v>
      </c>
    </row>
    <row r="6" spans="2:8">
      <c r="B6" s="77" t="s">
        <v>2</v>
      </c>
      <c r="C6" s="80">
        <v>89.682935534265368</v>
      </c>
      <c r="D6" s="80">
        <v>81.293775593795431</v>
      </c>
      <c r="F6" s="77" t="s">
        <v>81</v>
      </c>
      <c r="G6" s="106">
        <v>148059.198</v>
      </c>
      <c r="H6" s="106">
        <v>1645754.21</v>
      </c>
    </row>
    <row r="7" spans="2:8">
      <c r="B7" s="77" t="s">
        <v>3</v>
      </c>
      <c r="C7" s="80">
        <v>40.744733832149954</v>
      </c>
      <c r="D7" s="80">
        <v>71.173659561053555</v>
      </c>
      <c r="F7" s="77" t="s">
        <v>21</v>
      </c>
      <c r="G7" s="106">
        <v>3874685.2450000001</v>
      </c>
      <c r="H7" s="106">
        <v>4114172.6779999998</v>
      </c>
    </row>
    <row r="8" spans="2:8">
      <c r="B8" s="77" t="s">
        <v>4</v>
      </c>
      <c r="C8" s="80">
        <v>90.211869815810402</v>
      </c>
      <c r="D8" s="80">
        <v>80.888611873727527</v>
      </c>
      <c r="F8" s="77" t="s">
        <v>34</v>
      </c>
      <c r="G8" s="106">
        <v>187134.42</v>
      </c>
      <c r="H8" s="106">
        <v>1246671.216</v>
      </c>
    </row>
    <row r="9" spans="2:8">
      <c r="B9" s="77" t="s">
        <v>5</v>
      </c>
      <c r="C9" s="80">
        <v>87.945135159613415</v>
      </c>
      <c r="D9" s="80">
        <v>77.042799530970257</v>
      </c>
      <c r="F9" s="77" t="s">
        <v>86</v>
      </c>
      <c r="G9" s="106">
        <v>9854.348</v>
      </c>
      <c r="H9" s="106">
        <v>29436.535</v>
      </c>
    </row>
    <row r="10" spans="2:8">
      <c r="B10" s="77" t="s">
        <v>6</v>
      </c>
      <c r="C10" s="80">
        <v>67.650915547096204</v>
      </c>
      <c r="D10" s="80">
        <v>76.538009337021734</v>
      </c>
      <c r="F10" s="77" t="s">
        <v>1</v>
      </c>
      <c r="G10" s="106">
        <v>267563.80099999998</v>
      </c>
      <c r="H10" s="106">
        <v>3309941.0529999998</v>
      </c>
    </row>
    <row r="11" spans="2:8">
      <c r="B11" s="77" t="s">
        <v>7</v>
      </c>
      <c r="C11" s="80">
        <v>64.759991894414327</v>
      </c>
      <c r="D11" s="80">
        <v>73.955955598227789</v>
      </c>
      <c r="F11" s="77" t="s">
        <v>2</v>
      </c>
      <c r="G11" s="106">
        <v>219962.32800000001</v>
      </c>
      <c r="H11" s="106">
        <v>1549244.6129999999</v>
      </c>
    </row>
    <row r="12" spans="2:8">
      <c r="B12" s="77" t="s">
        <v>8</v>
      </c>
      <c r="C12" s="80">
        <v>90.873784250558785</v>
      </c>
      <c r="D12" s="80">
        <v>78.881933147851399</v>
      </c>
      <c r="F12" s="77" t="s">
        <v>3</v>
      </c>
      <c r="G12" s="106">
        <v>2481524.98</v>
      </c>
      <c r="H12" s="106">
        <v>2583420.4670000002</v>
      </c>
    </row>
    <row r="13" spans="2:8">
      <c r="B13" s="77" t="s">
        <v>9</v>
      </c>
      <c r="C13" s="80">
        <v>90.401496764748643</v>
      </c>
      <c r="D13" s="80">
        <v>76.516579683120156</v>
      </c>
      <c r="F13" s="77" t="s">
        <v>35</v>
      </c>
      <c r="G13" s="106">
        <v>766343.77399999998</v>
      </c>
      <c r="H13" s="106">
        <v>3847961.9270000001</v>
      </c>
    </row>
    <row r="14" spans="2:8">
      <c r="B14" s="77" t="s">
        <v>10</v>
      </c>
      <c r="C14" s="80">
        <v>92.294006124216892</v>
      </c>
      <c r="D14" s="80">
        <v>84.176877670009446</v>
      </c>
      <c r="F14" s="77" t="s">
        <v>23</v>
      </c>
      <c r="G14" s="106">
        <v>1951469.7819999999</v>
      </c>
      <c r="H14" s="106">
        <v>1959041.0160000001</v>
      </c>
    </row>
    <row r="15" spans="2:8">
      <c r="B15" s="77" t="s">
        <v>11</v>
      </c>
      <c r="C15" s="80">
        <v>89.197749949328639</v>
      </c>
      <c r="D15" s="80">
        <v>75.368993749250819</v>
      </c>
      <c r="F15" s="77" t="s">
        <v>4</v>
      </c>
      <c r="G15" s="106">
        <v>346767.88</v>
      </c>
      <c r="H15" s="106">
        <v>3783774.6060000001</v>
      </c>
    </row>
    <row r="16" spans="2:8">
      <c r="B16" s="77" t="s">
        <v>12</v>
      </c>
      <c r="C16" s="80">
        <v>90.809365498752683</v>
      </c>
      <c r="D16" s="80">
        <v>67.432121642611335</v>
      </c>
      <c r="F16" s="77" t="s">
        <v>18</v>
      </c>
      <c r="G16" s="106">
        <v>8567966.5820000004</v>
      </c>
      <c r="H16" s="106">
        <v>34002646.662</v>
      </c>
    </row>
    <row r="17" spans="2:8">
      <c r="B17" s="77" t="s">
        <v>13</v>
      </c>
      <c r="C17" s="80">
        <v>89.41999086553507</v>
      </c>
      <c r="D17" s="80">
        <v>81.705284517378516</v>
      </c>
      <c r="F17" s="77" t="s">
        <v>29</v>
      </c>
      <c r="G17" s="106">
        <v>1387550.585</v>
      </c>
      <c r="H17" s="106">
        <v>20660083.171</v>
      </c>
    </row>
    <row r="18" spans="2:8">
      <c r="B18" s="77" t="s">
        <v>14</v>
      </c>
      <c r="C18" s="80">
        <v>83.771170962263355</v>
      </c>
      <c r="D18" s="80">
        <v>72.822212831026732</v>
      </c>
      <c r="F18" s="77" t="s">
        <v>37</v>
      </c>
      <c r="G18" s="106">
        <v>69366.067999999999</v>
      </c>
      <c r="H18" s="106">
        <v>501834.64899999998</v>
      </c>
    </row>
    <row r="19" spans="2:8" ht="25.5">
      <c r="B19" s="77" t="s">
        <v>15</v>
      </c>
      <c r="C19" s="80">
        <v>86.381837685926826</v>
      </c>
      <c r="D19" s="80">
        <v>68.114553493708911</v>
      </c>
      <c r="F19" s="77" t="s">
        <v>84</v>
      </c>
      <c r="G19" s="106">
        <v>95437.365999999995</v>
      </c>
      <c r="H19" s="106">
        <v>405092.91600000003</v>
      </c>
    </row>
    <row r="20" spans="2:8">
      <c r="B20" s="77" t="s">
        <v>16</v>
      </c>
      <c r="C20" s="80">
        <v>90.945735240732176</v>
      </c>
      <c r="D20" s="80">
        <v>77.078879960245786</v>
      </c>
      <c r="F20" s="77" t="s">
        <v>78</v>
      </c>
      <c r="G20" s="106">
        <v>680718.95200000005</v>
      </c>
      <c r="H20" s="106">
        <v>2544957.34</v>
      </c>
    </row>
    <row r="21" spans="2:8">
      <c r="B21" s="77" t="s">
        <v>17</v>
      </c>
      <c r="C21" s="80">
        <v>90.935304421253591</v>
      </c>
      <c r="D21" s="80">
        <v>78.266997479203539</v>
      </c>
      <c r="F21" s="77" t="s">
        <v>5</v>
      </c>
      <c r="G21" s="106">
        <v>181732.77600000001</v>
      </c>
      <c r="H21" s="106">
        <v>1470697.173</v>
      </c>
    </row>
    <row r="22" spans="2:8">
      <c r="B22" s="77" t="s">
        <v>18</v>
      </c>
      <c r="C22" s="80">
        <v>62.442045770184912</v>
      </c>
      <c r="D22" s="80">
        <v>79.897438866097104</v>
      </c>
      <c r="F22" s="77" t="s">
        <v>70</v>
      </c>
      <c r="G22" s="106">
        <v>1210838.054</v>
      </c>
      <c r="H22" s="106">
        <v>7565071.1950000003</v>
      </c>
    </row>
    <row r="23" spans="2:8" ht="25.5">
      <c r="B23" s="77" t="s">
        <v>19</v>
      </c>
      <c r="C23" s="80">
        <v>82.187390869782703</v>
      </c>
      <c r="D23" s="80">
        <v>76.968166345373461</v>
      </c>
      <c r="F23" s="77" t="s">
        <v>40</v>
      </c>
      <c r="G23" s="106">
        <v>153755.81599999999</v>
      </c>
      <c r="H23" s="106">
        <v>1468283.257</v>
      </c>
    </row>
    <row r="24" spans="2:8">
      <c r="B24" s="77" t="s">
        <v>20</v>
      </c>
      <c r="C24" s="80">
        <v>93.07531675469086</v>
      </c>
      <c r="D24" s="80">
        <v>81.439880271418929</v>
      </c>
      <c r="F24" s="77" t="s">
        <v>24</v>
      </c>
      <c r="G24" s="106">
        <v>159918.83199999999</v>
      </c>
      <c r="H24" s="106">
        <v>1943219.8119999999</v>
      </c>
    </row>
    <row r="25" spans="2:8">
      <c r="B25" s="77" t="s">
        <v>21</v>
      </c>
      <c r="C25" s="80">
        <v>63.138921258600398</v>
      </c>
      <c r="D25" s="80">
        <v>75.808711246168983</v>
      </c>
      <c r="F25" s="77" t="s">
        <v>6</v>
      </c>
      <c r="G25" s="106">
        <v>246035.883</v>
      </c>
      <c r="H25" s="106">
        <v>1827337.6310000001</v>
      </c>
    </row>
    <row r="26" spans="2:8">
      <c r="B26" s="77" t="s">
        <v>22</v>
      </c>
      <c r="C26" s="80">
        <v>93.358951189094398</v>
      </c>
      <c r="D26" s="80">
        <v>78.658996589459562</v>
      </c>
      <c r="F26" s="77" t="s">
        <v>77</v>
      </c>
      <c r="G26" s="106">
        <v>497136.71799999999</v>
      </c>
      <c r="H26" s="106">
        <v>1549146.1340000001</v>
      </c>
    </row>
    <row r="27" spans="2:8" ht="25.5">
      <c r="B27" s="77" t="s">
        <v>23</v>
      </c>
      <c r="C27" s="80">
        <v>60.309514052176269</v>
      </c>
      <c r="D27" s="80">
        <v>80.167282942542556</v>
      </c>
      <c r="F27" s="77" t="s">
        <v>41</v>
      </c>
      <c r="G27" s="106">
        <v>101585.868</v>
      </c>
      <c r="H27" s="106">
        <v>576082.80900000001</v>
      </c>
    </row>
    <row r="28" spans="2:8">
      <c r="B28" s="77" t="s">
        <v>24</v>
      </c>
      <c r="C28" s="80">
        <v>86.979823932228257</v>
      </c>
      <c r="D28" s="80">
        <v>78.151641791895898</v>
      </c>
      <c r="F28" s="77" t="s">
        <v>71</v>
      </c>
      <c r="G28" s="106">
        <v>606768.56200000003</v>
      </c>
      <c r="H28" s="106">
        <v>7761886.483</v>
      </c>
    </row>
    <row r="29" spans="2:8">
      <c r="B29" s="77" t="s">
        <v>25</v>
      </c>
      <c r="C29" s="80">
        <v>81.517326772276746</v>
      </c>
      <c r="D29" s="80">
        <v>80.401508080439839</v>
      </c>
      <c r="F29" s="77" t="s">
        <v>52</v>
      </c>
      <c r="G29" s="106">
        <v>554636.80900000001</v>
      </c>
      <c r="H29" s="106">
        <v>2592637.98</v>
      </c>
    </row>
    <row r="30" spans="2:8">
      <c r="B30" s="77" t="s">
        <v>26</v>
      </c>
      <c r="C30" s="80">
        <v>92.382309878288581</v>
      </c>
      <c r="D30" s="80">
        <v>74.017707143766827</v>
      </c>
      <c r="F30" s="77" t="s">
        <v>7</v>
      </c>
      <c r="G30" s="106">
        <v>184786.89499999999</v>
      </c>
      <c r="H30" s="106">
        <v>1201822.0930000001</v>
      </c>
    </row>
    <row r="31" spans="2:8">
      <c r="B31" s="77" t="s">
        <v>27</v>
      </c>
      <c r="C31" s="80">
        <v>89.394837448249234</v>
      </c>
      <c r="D31" s="80">
        <v>70.83010936662258</v>
      </c>
      <c r="F31" s="77" t="s">
        <v>33</v>
      </c>
      <c r="G31" s="106">
        <v>1069567.3470000001</v>
      </c>
      <c r="H31" s="106">
        <v>10376982.194</v>
      </c>
    </row>
    <row r="32" spans="2:8">
      <c r="B32" s="77" t="s">
        <v>28</v>
      </c>
      <c r="C32" s="80">
        <v>67.327290807303754</v>
      </c>
      <c r="D32" s="80">
        <v>75.224909646016002</v>
      </c>
      <c r="F32" s="77" t="s">
        <v>69</v>
      </c>
      <c r="G32" s="106">
        <v>518764.30900000001</v>
      </c>
      <c r="H32" s="106">
        <v>5358683.7489999998</v>
      </c>
    </row>
    <row r="33" spans="2:8">
      <c r="B33" s="77" t="s">
        <v>29</v>
      </c>
      <c r="C33" s="80">
        <v>94.577824527109144</v>
      </c>
      <c r="D33" s="80">
        <v>80.446819801080593</v>
      </c>
      <c r="F33" s="77" t="s">
        <v>59</v>
      </c>
      <c r="G33" s="106">
        <v>174466.05799999999</v>
      </c>
      <c r="H33" s="106">
        <v>1594945.5870000001</v>
      </c>
    </row>
    <row r="34" spans="2:8">
      <c r="B34" s="77" t="s">
        <v>30</v>
      </c>
      <c r="C34" s="80">
        <v>88.367268377176799</v>
      </c>
      <c r="D34" s="80">
        <v>68.351341867340636</v>
      </c>
      <c r="F34" s="77" t="s">
        <v>8</v>
      </c>
      <c r="G34" s="106">
        <v>189332.78400000001</v>
      </c>
      <c r="H34" s="106">
        <v>1917938.804</v>
      </c>
    </row>
    <row r="35" spans="2:8">
      <c r="B35" s="77" t="s">
        <v>31</v>
      </c>
      <c r="C35" s="80">
        <v>83.701180907883128</v>
      </c>
      <c r="D35" s="80">
        <v>78.188032598177628</v>
      </c>
      <c r="F35" s="77" t="s">
        <v>25</v>
      </c>
      <c r="G35" s="106">
        <v>537743.81499999994</v>
      </c>
      <c r="H35" s="106">
        <v>2980568.49</v>
      </c>
    </row>
    <row r="36" spans="2:8">
      <c r="B36" s="77" t="s">
        <v>32</v>
      </c>
      <c r="C36" s="80">
        <v>89.378716623310538</v>
      </c>
      <c r="D36" s="80">
        <v>77.189780734288618</v>
      </c>
      <c r="F36" s="77" t="s">
        <v>9</v>
      </c>
      <c r="G36" s="106">
        <v>169014.291</v>
      </c>
      <c r="H36" s="106">
        <v>1952563.882</v>
      </c>
    </row>
    <row r="37" spans="2:8">
      <c r="B37" s="77" t="s">
        <v>33</v>
      </c>
      <c r="C37" s="80">
        <v>87.615005805063348</v>
      </c>
      <c r="D37" s="80">
        <v>74.033629046584323</v>
      </c>
      <c r="F37" s="77" t="s">
        <v>82</v>
      </c>
      <c r="G37" s="106">
        <v>180482.48499999999</v>
      </c>
      <c r="H37" s="106">
        <v>988272.228</v>
      </c>
    </row>
    <row r="38" spans="2:8">
      <c r="B38" s="77" t="s">
        <v>34</v>
      </c>
      <c r="C38" s="80">
        <v>91.749640712246787</v>
      </c>
      <c r="D38" s="80">
        <v>82.420007219897471</v>
      </c>
      <c r="F38" s="77" t="s">
        <v>10</v>
      </c>
      <c r="G38" s="106">
        <v>1562288.585</v>
      </c>
      <c r="H38" s="106">
        <v>9022534.2640000004</v>
      </c>
    </row>
    <row r="39" spans="2:8">
      <c r="B39" s="77" t="s">
        <v>35</v>
      </c>
      <c r="C39" s="80">
        <v>69.315130058761952</v>
      </c>
      <c r="D39" s="80">
        <v>75.660289273252843</v>
      </c>
      <c r="F39" s="77" t="s">
        <v>26</v>
      </c>
      <c r="G39" s="106">
        <v>144263.09599999999</v>
      </c>
      <c r="H39" s="106">
        <v>2351747.1979999999</v>
      </c>
    </row>
    <row r="40" spans="2:8">
      <c r="B40" s="77" t="s">
        <v>36</v>
      </c>
      <c r="C40" s="80">
        <v>80.928252000028792</v>
      </c>
      <c r="D40" s="80">
        <v>69.324209791199181</v>
      </c>
      <c r="F40" s="77" t="s">
        <v>22</v>
      </c>
      <c r="G40" s="106">
        <v>39124.283000000003</v>
      </c>
      <c r="H40" s="106">
        <v>262729.2</v>
      </c>
    </row>
    <row r="41" spans="2:8">
      <c r="B41" s="77" t="s">
        <v>37</v>
      </c>
      <c r="C41" s="80">
        <v>90.435155413205663</v>
      </c>
      <c r="D41" s="80">
        <v>70.136904089156232</v>
      </c>
      <c r="F41" s="77" t="s">
        <v>53</v>
      </c>
      <c r="G41" s="106">
        <v>551084.82200000004</v>
      </c>
      <c r="H41" s="106">
        <v>5596533.5959999999</v>
      </c>
    </row>
    <row r="42" spans="2:8">
      <c r="B42" s="77" t="s">
        <v>38</v>
      </c>
      <c r="C42" s="80">
        <v>91.376149560985425</v>
      </c>
      <c r="D42" s="80">
        <v>80.920801309727935</v>
      </c>
      <c r="F42" s="77" t="s">
        <v>27</v>
      </c>
      <c r="G42" s="106">
        <v>91708.634999999995</v>
      </c>
      <c r="H42" s="106">
        <v>1189481.193</v>
      </c>
    </row>
    <row r="43" spans="2:8">
      <c r="B43" s="77" t="s">
        <v>39</v>
      </c>
      <c r="C43" s="80">
        <v>89.126803854179613</v>
      </c>
      <c r="D43" s="80">
        <v>83.366477352901043</v>
      </c>
      <c r="F43" s="77" t="s">
        <v>72</v>
      </c>
      <c r="G43" s="106">
        <v>332872.89399999997</v>
      </c>
      <c r="H43" s="106">
        <v>4870691.68</v>
      </c>
    </row>
    <row r="44" spans="2:8" ht="25.5">
      <c r="B44" s="77" t="s">
        <v>40</v>
      </c>
      <c r="C44" s="80">
        <v>90.702602809718954</v>
      </c>
      <c r="D44" s="80">
        <v>73.233591421846256</v>
      </c>
      <c r="F44" s="77" t="s">
        <v>73</v>
      </c>
      <c r="G44" s="106">
        <v>421254.23300000001</v>
      </c>
      <c r="H44" s="106">
        <v>5133878.1090000002</v>
      </c>
    </row>
    <row r="45" spans="2:8" ht="25.5">
      <c r="B45" s="77" t="s">
        <v>41</v>
      </c>
      <c r="C45" s="80">
        <v>84.41668212746562</v>
      </c>
      <c r="D45" s="80">
        <v>79.110561166783782</v>
      </c>
      <c r="F45" s="77" t="s">
        <v>54</v>
      </c>
      <c r="G45" s="106">
        <v>373522.34700000001</v>
      </c>
      <c r="H45" s="106">
        <v>6296392.7800000003</v>
      </c>
    </row>
    <row r="46" spans="2:8" ht="25.5">
      <c r="B46" s="77" t="s">
        <v>42</v>
      </c>
      <c r="C46" s="80">
        <v>85.356794029560788</v>
      </c>
      <c r="D46" s="80">
        <v>77.263932642114327</v>
      </c>
      <c r="F46" s="77" t="s">
        <v>11</v>
      </c>
      <c r="G46" s="106">
        <v>123508.804</v>
      </c>
      <c r="H46" s="106">
        <v>1241734.8119999999</v>
      </c>
    </row>
    <row r="47" spans="2:8">
      <c r="B47" s="77" t="s">
        <v>43</v>
      </c>
      <c r="C47" s="80">
        <v>86.716134754826896</v>
      </c>
      <c r="D47" s="80">
        <v>60.222181337540782</v>
      </c>
      <c r="F47" s="77" t="s">
        <v>55</v>
      </c>
      <c r="G47" s="106">
        <v>370443.348</v>
      </c>
      <c r="H47" s="106">
        <v>2952338.7710000002</v>
      </c>
    </row>
    <row r="48" spans="2:8">
      <c r="B48" s="77" t="s">
        <v>44</v>
      </c>
      <c r="C48" s="80">
        <v>88.404998936870825</v>
      </c>
      <c r="D48" s="80">
        <v>69.97232254024938</v>
      </c>
      <c r="F48" s="77" t="s">
        <v>51</v>
      </c>
      <c r="G48" s="106">
        <v>792157.14199999999</v>
      </c>
      <c r="H48" s="106">
        <v>3833806.0329999998</v>
      </c>
    </row>
    <row r="49" spans="2:8">
      <c r="B49" s="77" t="s">
        <v>45</v>
      </c>
      <c r="C49" s="80">
        <v>83.179199796689375</v>
      </c>
      <c r="D49" s="80">
        <v>75.176684751836504</v>
      </c>
      <c r="F49" s="77" t="s">
        <v>79</v>
      </c>
      <c r="G49" s="106">
        <v>476539.53200000001</v>
      </c>
      <c r="H49" s="106">
        <v>3961656.6519999998</v>
      </c>
    </row>
    <row r="50" spans="2:8">
      <c r="B50" s="77" t="s">
        <v>46</v>
      </c>
      <c r="C50" s="80">
        <v>83.370899288210637</v>
      </c>
      <c r="D50" s="80">
        <v>67.310472161592543</v>
      </c>
      <c r="F50" s="77" t="s">
        <v>28</v>
      </c>
      <c r="G50" s="106">
        <v>103987.12</v>
      </c>
      <c r="H50" s="106">
        <v>736905.78099999996</v>
      </c>
    </row>
    <row r="51" spans="2:8">
      <c r="B51" s="77" t="s">
        <v>47</v>
      </c>
      <c r="C51" s="80">
        <v>91.938251227218117</v>
      </c>
      <c r="D51" s="80">
        <v>75.857206118961145</v>
      </c>
      <c r="F51" s="77" t="s">
        <v>30</v>
      </c>
      <c r="G51" s="106">
        <v>114639.557</v>
      </c>
      <c r="H51" s="106">
        <v>891830.4</v>
      </c>
    </row>
    <row r="52" spans="2:8">
      <c r="B52" s="77" t="s">
        <v>48</v>
      </c>
      <c r="C52" s="80">
        <v>90.982588159168742</v>
      </c>
      <c r="D52" s="80">
        <v>73.535555220724959</v>
      </c>
      <c r="F52" s="77" t="s">
        <v>65</v>
      </c>
      <c r="G52" s="106">
        <v>65480.857000000004</v>
      </c>
      <c r="H52" s="106">
        <v>586682.51699999999</v>
      </c>
    </row>
    <row r="53" spans="2:8">
      <c r="B53" s="77" t="s">
        <v>49</v>
      </c>
      <c r="C53" s="80">
        <v>87.910861340890165</v>
      </c>
      <c r="D53" s="80">
        <v>79.589363362865683</v>
      </c>
      <c r="F53" s="77" t="s">
        <v>45</v>
      </c>
      <c r="G53" s="106">
        <v>768240.57400000002</v>
      </c>
      <c r="H53" s="106">
        <v>7189435.2860000003</v>
      </c>
    </row>
    <row r="54" spans="2:8">
      <c r="B54" s="77" t="s">
        <v>50</v>
      </c>
      <c r="C54" s="80">
        <v>81.846290904726914</v>
      </c>
      <c r="D54" s="80">
        <v>71.454316184940978</v>
      </c>
      <c r="F54" s="77" t="s">
        <v>75</v>
      </c>
      <c r="G54" s="106">
        <v>237780.62400000001</v>
      </c>
      <c r="H54" s="106">
        <v>2266335.5109999999</v>
      </c>
    </row>
    <row r="55" spans="2:8">
      <c r="B55" s="77" t="s">
        <v>51</v>
      </c>
      <c r="C55" s="80">
        <v>78.196713688387646</v>
      </c>
      <c r="D55" s="80">
        <v>76.288570634273356</v>
      </c>
      <c r="F55" s="77" t="s">
        <v>38</v>
      </c>
      <c r="G55" s="106">
        <v>266893.54399999999</v>
      </c>
      <c r="H55" s="106">
        <v>3281262.3909999998</v>
      </c>
    </row>
    <row r="56" spans="2:8">
      <c r="B56" s="77" t="s">
        <v>52</v>
      </c>
      <c r="C56" s="80">
        <v>76.3083254553854</v>
      </c>
      <c r="D56" s="80">
        <v>71.634517614651202</v>
      </c>
      <c r="F56" s="77" t="s">
        <v>39</v>
      </c>
      <c r="G56" s="106">
        <v>74385.206000000006</v>
      </c>
      <c r="H56" s="106">
        <v>382534.42700000003</v>
      </c>
    </row>
    <row r="57" spans="2:8">
      <c r="B57" s="77" t="s">
        <v>53</v>
      </c>
      <c r="C57" s="80">
        <v>86.557208138302087</v>
      </c>
      <c r="D57" s="80">
        <v>70.180517901574873</v>
      </c>
      <c r="F57" s="77" t="s">
        <v>31</v>
      </c>
      <c r="G57" s="106">
        <v>53755.919000000002</v>
      </c>
      <c r="H57" s="106">
        <v>285523.35600000003</v>
      </c>
    </row>
    <row r="58" spans="2:8">
      <c r="B58" s="77" t="s">
        <v>54</v>
      </c>
      <c r="C58" s="80">
        <v>86.128683494076412</v>
      </c>
      <c r="D58" s="80">
        <v>69.902737272438571</v>
      </c>
      <c r="F58" s="77" t="s">
        <v>19</v>
      </c>
      <c r="G58" s="106">
        <v>182895.80600000001</v>
      </c>
      <c r="H58" s="106">
        <v>1367021.379</v>
      </c>
    </row>
    <row r="59" spans="2:8">
      <c r="B59" s="77" t="s">
        <v>55</v>
      </c>
      <c r="C59" s="80">
        <v>87.151706607593439</v>
      </c>
      <c r="D59" s="80">
        <v>68.969392817496512</v>
      </c>
      <c r="F59" s="77" t="s">
        <v>20</v>
      </c>
      <c r="G59" s="106">
        <v>158350.37299999999</v>
      </c>
      <c r="H59" s="106">
        <v>1868311.0549999999</v>
      </c>
    </row>
    <row r="60" spans="2:8">
      <c r="B60" s="77" t="s">
        <v>56</v>
      </c>
      <c r="C60" s="80">
        <v>85.030003186579393</v>
      </c>
      <c r="D60" s="80">
        <v>70.057738964816693</v>
      </c>
      <c r="F60" s="77" t="s">
        <v>32</v>
      </c>
      <c r="G60" s="106">
        <v>407748.90399999998</v>
      </c>
      <c r="H60" s="106">
        <v>2171258.3689999999</v>
      </c>
    </row>
    <row r="61" spans="2:8">
      <c r="B61" s="77" t="s">
        <v>57</v>
      </c>
      <c r="C61" s="80">
        <v>90.161228373931479</v>
      </c>
      <c r="D61" s="80">
        <v>72.074181637183401</v>
      </c>
      <c r="F61" s="77" t="s">
        <v>46</v>
      </c>
      <c r="G61" s="106">
        <v>119109.338</v>
      </c>
      <c r="H61" s="106">
        <v>1453456.145</v>
      </c>
    </row>
    <row r="62" spans="2:8">
      <c r="B62" s="77" t="s">
        <v>58</v>
      </c>
      <c r="C62" s="80">
        <v>71.861706346873817</v>
      </c>
      <c r="D62" s="80">
        <v>64.264926877312547</v>
      </c>
      <c r="F62" s="77" t="s">
        <v>47</v>
      </c>
      <c r="G62" s="106">
        <v>100442.16099999999</v>
      </c>
      <c r="H62" s="106">
        <v>1286560.2320000001</v>
      </c>
    </row>
    <row r="63" spans="2:8">
      <c r="B63" s="77" t="s">
        <v>59</v>
      </c>
      <c r="C63" s="80">
        <v>83.578441598029698</v>
      </c>
      <c r="D63" s="80">
        <v>75.888752462222214</v>
      </c>
      <c r="F63" s="77" t="s">
        <v>76</v>
      </c>
      <c r="G63" s="106">
        <v>2816116.1529999999</v>
      </c>
      <c r="H63" s="106">
        <v>4231285.5779999997</v>
      </c>
    </row>
    <row r="64" spans="2:8" ht="25.5">
      <c r="B64" s="77" t="s">
        <v>60</v>
      </c>
      <c r="C64" s="80">
        <v>83.291424467736633</v>
      </c>
      <c r="D64" s="80">
        <v>69.500511496204197</v>
      </c>
      <c r="F64" s="77" t="s">
        <v>42</v>
      </c>
      <c r="G64" s="106">
        <v>149072.09599999999</v>
      </c>
      <c r="H64" s="106">
        <v>803863.67500000005</v>
      </c>
    </row>
    <row r="65" spans="2:8">
      <c r="B65" s="77" t="s">
        <v>61</v>
      </c>
      <c r="C65" s="80">
        <v>89.672417367713408</v>
      </c>
      <c r="D65" s="80">
        <v>74.146929251033271</v>
      </c>
      <c r="F65" s="77" t="s">
        <v>48</v>
      </c>
      <c r="G65" s="106">
        <v>568167.38399999996</v>
      </c>
      <c r="H65" s="106">
        <v>7294971.7089999998</v>
      </c>
    </row>
    <row r="66" spans="2:8">
      <c r="B66" s="77" t="s">
        <v>62</v>
      </c>
      <c r="C66" s="80">
        <v>85.920790678825199</v>
      </c>
      <c r="D66" s="80">
        <v>77.484563458419828</v>
      </c>
      <c r="F66" s="77" t="s">
        <v>66</v>
      </c>
      <c r="G66" s="106">
        <v>247765.886</v>
      </c>
      <c r="H66" s="106">
        <v>780496.63199999998</v>
      </c>
    </row>
    <row r="67" spans="2:8">
      <c r="B67" s="77" t="s">
        <v>63</v>
      </c>
      <c r="C67" s="80">
        <v>92.771270481988367</v>
      </c>
      <c r="D67" s="80">
        <v>82.151726914143453</v>
      </c>
      <c r="F67" s="77" t="s">
        <v>67</v>
      </c>
      <c r="G67" s="106">
        <v>116954.50900000001</v>
      </c>
      <c r="H67" s="106">
        <v>1345637.554</v>
      </c>
    </row>
    <row r="68" spans="2:8">
      <c r="B68" s="77" t="s">
        <v>64</v>
      </c>
      <c r="C68" s="80">
        <v>65.002194683025309</v>
      </c>
      <c r="D68" s="80">
        <v>80.225520472351306</v>
      </c>
      <c r="F68" s="77" t="s">
        <v>36</v>
      </c>
      <c r="G68" s="106">
        <v>680254.12100000004</v>
      </c>
      <c r="H68" s="106">
        <v>10589687.720000001</v>
      </c>
    </row>
    <row r="69" spans="2:8">
      <c r="B69" s="77" t="s">
        <v>65</v>
      </c>
      <c r="C69" s="80">
        <v>84.502840080344015</v>
      </c>
      <c r="D69" s="80">
        <v>71.286051542522571</v>
      </c>
      <c r="F69" s="77" t="s">
        <v>12</v>
      </c>
      <c r="G69" s="106">
        <v>129927.198</v>
      </c>
      <c r="H69" s="106">
        <v>2698704.5469999998</v>
      </c>
    </row>
    <row r="70" spans="2:8">
      <c r="B70" s="77" t="s">
        <v>66</v>
      </c>
      <c r="C70" s="80">
        <v>74.402274645508456</v>
      </c>
      <c r="D70" s="80">
        <v>77.481451232206908</v>
      </c>
      <c r="F70" s="77" t="s">
        <v>56</v>
      </c>
      <c r="G70" s="106">
        <v>785243.09</v>
      </c>
      <c r="H70" s="106">
        <v>9736521.409</v>
      </c>
    </row>
    <row r="71" spans="2:8">
      <c r="B71" s="77" t="s">
        <v>67</v>
      </c>
      <c r="C71" s="80">
        <v>90.245969697381682</v>
      </c>
      <c r="D71" s="80">
        <v>75.54236810277591</v>
      </c>
      <c r="F71" s="77" t="s">
        <v>57</v>
      </c>
      <c r="G71" s="106">
        <v>355899.13400000002</v>
      </c>
      <c r="H71" s="106">
        <v>4489666.858</v>
      </c>
    </row>
    <row r="72" spans="2:8">
      <c r="B72" s="77" t="s">
        <v>68</v>
      </c>
      <c r="C72" s="80">
        <v>89.700635125157007</v>
      </c>
      <c r="D72" s="80">
        <v>77.725570585898765</v>
      </c>
      <c r="F72" s="77" t="s">
        <v>83</v>
      </c>
      <c r="G72" s="106">
        <v>113239.986</v>
      </c>
      <c r="H72" s="106">
        <v>1969148.334</v>
      </c>
    </row>
    <row r="73" spans="2:8">
      <c r="B73" s="77" t="s">
        <v>69</v>
      </c>
      <c r="C73" s="80">
        <v>91.760733804940642</v>
      </c>
      <c r="D73" s="80">
        <v>82.87676778070545</v>
      </c>
      <c r="F73" s="77" t="s">
        <v>60</v>
      </c>
      <c r="G73" s="106">
        <v>1243216.2760000001</v>
      </c>
      <c r="H73" s="106">
        <v>13200632.914999999</v>
      </c>
    </row>
    <row r="74" spans="2:8">
      <c r="B74" s="77" t="s">
        <v>70</v>
      </c>
      <c r="C74" s="80">
        <v>88.592874148682412</v>
      </c>
      <c r="D74" s="80">
        <v>73.626324335384069</v>
      </c>
      <c r="F74" s="77" t="s">
        <v>13</v>
      </c>
      <c r="G74" s="106">
        <v>158067.03599999999</v>
      </c>
      <c r="H74" s="106">
        <v>1054730.5689999999</v>
      </c>
    </row>
    <row r="75" spans="2:8">
      <c r="B75" s="77" t="s">
        <v>71</v>
      </c>
      <c r="C75" s="80">
        <v>83.775151370204739</v>
      </c>
      <c r="D75" s="80">
        <v>74.344064919282332</v>
      </c>
      <c r="F75" s="77" t="s">
        <v>44</v>
      </c>
      <c r="G75" s="106">
        <v>429529.03600000002</v>
      </c>
      <c r="H75" s="106">
        <v>6537028.4730000002</v>
      </c>
    </row>
    <row r="76" spans="2:8">
      <c r="B76" s="77" t="s">
        <v>72</v>
      </c>
      <c r="C76" s="80">
        <v>89.759873701065601</v>
      </c>
      <c r="D76" s="80">
        <v>79.217652435929679</v>
      </c>
      <c r="F76" s="77" t="s">
        <v>14</v>
      </c>
      <c r="G76" s="106">
        <v>207208.18100000001</v>
      </c>
      <c r="H76" s="106">
        <v>1564513.777</v>
      </c>
    </row>
    <row r="77" spans="2:8">
      <c r="B77" s="77" t="s">
        <v>73</v>
      </c>
      <c r="C77" s="80">
        <v>87.917353362997844</v>
      </c>
      <c r="D77" s="80">
        <v>72.484775273658471</v>
      </c>
      <c r="F77" s="77" t="s">
        <v>15</v>
      </c>
      <c r="G77" s="106">
        <v>319945.61200000002</v>
      </c>
      <c r="H77" s="106">
        <v>3596257.9720000001</v>
      </c>
    </row>
    <row r="78" spans="2:8">
      <c r="B78" s="77" t="s">
        <v>74</v>
      </c>
      <c r="C78" s="80">
        <v>90.232983579989991</v>
      </c>
      <c r="D78" s="80">
        <v>74.190807350391594</v>
      </c>
      <c r="F78" s="77" t="s">
        <v>74</v>
      </c>
      <c r="G78" s="106">
        <v>230087.45699999999</v>
      </c>
      <c r="H78" s="106">
        <v>2814815.2919999999</v>
      </c>
    </row>
    <row r="79" spans="2:8">
      <c r="B79" s="77" t="s">
        <v>75</v>
      </c>
      <c r="C79" s="80">
        <v>89.123542272251598</v>
      </c>
      <c r="D79" s="80">
        <v>73.621731478263328</v>
      </c>
      <c r="F79" s="77" t="s">
        <v>16</v>
      </c>
      <c r="G79" s="106">
        <v>226649.58300000001</v>
      </c>
      <c r="H79" s="106">
        <v>2311298.5210000002</v>
      </c>
    </row>
    <row r="80" spans="2:8">
      <c r="B80" s="77" t="s">
        <v>76</v>
      </c>
      <c r="C80" s="80">
        <v>49.540399525464409</v>
      </c>
      <c r="D80" s="80">
        <v>77.112778267587245</v>
      </c>
      <c r="F80" s="77" t="s">
        <v>61</v>
      </c>
      <c r="G80" s="106">
        <v>293583.75099999999</v>
      </c>
      <c r="H80" s="106">
        <v>3459154.9950000001</v>
      </c>
    </row>
    <row r="81" spans="2:8">
      <c r="B81" s="77" t="s">
        <v>77</v>
      </c>
      <c r="C81" s="80">
        <v>71.215689873945635</v>
      </c>
      <c r="D81" s="80">
        <v>77.401869472964862</v>
      </c>
      <c r="F81" s="77" t="s">
        <v>49</v>
      </c>
      <c r="G81" s="106">
        <v>283949.94500000001</v>
      </c>
      <c r="H81" s="106">
        <v>1956642.054</v>
      </c>
    </row>
    <row r="82" spans="2:8">
      <c r="B82" s="77" t="s">
        <v>78</v>
      </c>
      <c r="C82" s="80">
        <v>64.314757154802706</v>
      </c>
      <c r="D82" s="80">
        <v>77.293769688457971</v>
      </c>
      <c r="F82" s="77" t="s">
        <v>58</v>
      </c>
      <c r="G82" s="106">
        <v>319116.81</v>
      </c>
      <c r="H82" s="106">
        <v>4822029.7259999998</v>
      </c>
    </row>
    <row r="83" spans="2:8">
      <c r="B83" s="77" t="s">
        <v>79</v>
      </c>
      <c r="C83" s="80">
        <v>87.674556455750846</v>
      </c>
      <c r="D83" s="80">
        <v>76.456952098954133</v>
      </c>
      <c r="F83" s="77" t="s">
        <v>80</v>
      </c>
      <c r="G83" s="106">
        <v>202334.03700000001</v>
      </c>
      <c r="H83" s="106">
        <v>3423946.3220000002</v>
      </c>
    </row>
    <row r="84" spans="2:8">
      <c r="B84" s="77" t="s">
        <v>80</v>
      </c>
      <c r="C84" s="80">
        <v>93.319403332343313</v>
      </c>
      <c r="D84" s="80">
        <v>76.698454364778399</v>
      </c>
      <c r="F84" s="77" t="s">
        <v>62</v>
      </c>
      <c r="G84" s="106">
        <v>491955.59299999999</v>
      </c>
      <c r="H84" s="106">
        <v>6808414.2860000003</v>
      </c>
    </row>
    <row r="85" spans="2:8">
      <c r="B85" s="77" t="s">
        <v>81</v>
      </c>
      <c r="C85" s="80">
        <v>91.057937393311761</v>
      </c>
      <c r="D85" s="80">
        <v>79.168746970340962</v>
      </c>
      <c r="F85" s="77" t="s">
        <v>64</v>
      </c>
      <c r="G85" s="106">
        <v>833942.97199999995</v>
      </c>
      <c r="H85" s="106">
        <v>4498449.9840000002</v>
      </c>
    </row>
    <row r="86" spans="2:8">
      <c r="B86" s="77" t="s">
        <v>82</v>
      </c>
      <c r="C86" s="80">
        <v>88.833105291820104</v>
      </c>
      <c r="D86" s="80">
        <v>81.792698537737365</v>
      </c>
      <c r="F86" s="77" t="s">
        <v>43</v>
      </c>
      <c r="G86" s="106">
        <v>268283.7</v>
      </c>
      <c r="H86" s="106">
        <v>3290110.8309999998</v>
      </c>
    </row>
    <row r="87" spans="2:8">
      <c r="B87" s="77" t="s">
        <v>83</v>
      </c>
      <c r="C87" s="80">
        <v>94.142971627171093</v>
      </c>
      <c r="D87" s="80">
        <v>78.92408314674509</v>
      </c>
      <c r="F87" s="77" t="s">
        <v>50</v>
      </c>
      <c r="G87" s="106">
        <v>694413.53599999996</v>
      </c>
      <c r="H87" s="106">
        <v>3100047.7310000001</v>
      </c>
    </row>
    <row r="88" spans="2:8" ht="25.5">
      <c r="B88" s="77" t="s">
        <v>84</v>
      </c>
      <c r="C88" s="80">
        <v>83.699363933752451</v>
      </c>
      <c r="D88" s="80">
        <v>76.085526424742014</v>
      </c>
      <c r="F88" s="77" t="s">
        <v>85</v>
      </c>
      <c r="G88" s="106">
        <v>100377</v>
      </c>
      <c r="H88" s="106">
        <v>280825.734</v>
      </c>
    </row>
    <row r="89" spans="2:8">
      <c r="B89" s="77" t="s">
        <v>85</v>
      </c>
      <c r="C89" s="80">
        <v>80.277045840701931</v>
      </c>
      <c r="D89" s="80">
        <v>82.407557943228298</v>
      </c>
      <c r="F89" s="77" t="s">
        <v>63</v>
      </c>
      <c r="G89" s="106">
        <v>164494.00399999999</v>
      </c>
      <c r="H89" s="106">
        <v>2659817.665</v>
      </c>
    </row>
    <row r="90" spans="2:8">
      <c r="B90" s="77" t="s">
        <v>86</v>
      </c>
      <c r="C90" s="80">
        <v>68.827574746004402</v>
      </c>
      <c r="D90" s="80">
        <v>78.187680548350201</v>
      </c>
      <c r="F90" s="77" t="s">
        <v>17</v>
      </c>
      <c r="G90" s="106">
        <v>200330.201</v>
      </c>
      <c r="H90" s="106">
        <v>1688148.3289999999</v>
      </c>
    </row>
  </sheetData>
  <sortState ref="F5:H90">
    <sortCondition ref="F5:F90"/>
  </sortState>
  <mergeCells count="2">
    <mergeCell ref="C1:D1"/>
    <mergeCell ref="G1:H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J39"/>
  <sheetViews>
    <sheetView zoomScaleNormal="100" workbookViewId="0">
      <pane xSplit="1" ySplit="2" topLeftCell="BU3" activePane="bottomRight" state="frozen"/>
      <selection pane="topRight" activeCell="B1" sqref="B1"/>
      <selection pane="bottomLeft" activeCell="A3" sqref="A3"/>
      <selection pane="bottomRight" activeCell="BU4" sqref="BU4"/>
    </sheetView>
  </sheetViews>
  <sheetFormatPr defaultColWidth="14.28515625" defaultRowHeight="15"/>
  <cols>
    <col min="1" max="1" width="34.28515625" style="54" customWidth="1"/>
    <col min="2" max="2" width="16.7109375" style="46" customWidth="1"/>
    <col min="3" max="3" width="14.7109375" style="46" customWidth="1"/>
    <col min="4" max="4" width="15.28515625" style="46" customWidth="1"/>
    <col min="5" max="85" width="14.42578125" style="46" bestFit="1" customWidth="1"/>
    <col min="86" max="86" width="14.85546875" style="46" bestFit="1" customWidth="1"/>
    <col min="87" max="87" width="14.42578125" style="46" bestFit="1" customWidth="1"/>
    <col min="88" max="88" width="15.85546875" style="46" bestFit="1" customWidth="1"/>
    <col min="89" max="16384" width="14.28515625" style="46"/>
  </cols>
  <sheetData>
    <row r="2" spans="1:88" s="54" customFormat="1" ht="30.75" customHeight="1">
      <c r="A2" s="66" t="s">
        <v>89</v>
      </c>
      <c r="B2" s="5" t="s">
        <v>29</v>
      </c>
      <c r="C2" s="5" t="s">
        <v>68</v>
      </c>
      <c r="D2" s="5" t="s">
        <v>81</v>
      </c>
      <c r="E2" s="5" t="s">
        <v>21</v>
      </c>
      <c r="F2" s="5" t="s">
        <v>34</v>
      </c>
      <c r="G2" s="5" t="s">
        <v>86</v>
      </c>
      <c r="H2" s="5" t="s">
        <v>1</v>
      </c>
      <c r="I2" s="5" t="s">
        <v>2</v>
      </c>
      <c r="J2" s="5" t="s">
        <v>3</v>
      </c>
      <c r="K2" s="5" t="s">
        <v>35</v>
      </c>
      <c r="L2" s="5" t="s">
        <v>23</v>
      </c>
      <c r="M2" s="5" t="s">
        <v>4</v>
      </c>
      <c r="N2" s="5" t="s">
        <v>84</v>
      </c>
      <c r="O2" s="5" t="s">
        <v>78</v>
      </c>
      <c r="P2" s="5" t="s">
        <v>5</v>
      </c>
      <c r="Q2" s="5" t="s">
        <v>70</v>
      </c>
      <c r="R2" s="5" t="s">
        <v>40</v>
      </c>
      <c r="S2" s="5" t="s">
        <v>24</v>
      </c>
      <c r="T2" s="5" t="s">
        <v>6</v>
      </c>
      <c r="U2" s="5" t="s">
        <v>77</v>
      </c>
      <c r="V2" s="5" t="s">
        <v>41</v>
      </c>
      <c r="W2" s="5" t="s">
        <v>71</v>
      </c>
      <c r="X2" s="5" t="s">
        <v>52</v>
      </c>
      <c r="Y2" s="5" t="s">
        <v>7</v>
      </c>
      <c r="Z2" s="5" t="s">
        <v>33</v>
      </c>
      <c r="AA2" s="5" t="s">
        <v>69</v>
      </c>
      <c r="AB2" s="5" t="s">
        <v>59</v>
      </c>
      <c r="AC2" s="5" t="s">
        <v>8</v>
      </c>
      <c r="AD2" s="5" t="s">
        <v>25</v>
      </c>
      <c r="AE2" s="5" t="s">
        <v>9</v>
      </c>
      <c r="AF2" s="5" t="s">
        <v>82</v>
      </c>
      <c r="AG2" s="5" t="s">
        <v>10</v>
      </c>
      <c r="AH2" s="5" t="s">
        <v>26</v>
      </c>
      <c r="AI2" s="5" t="s">
        <v>22</v>
      </c>
      <c r="AJ2" s="5" t="s">
        <v>53</v>
      </c>
      <c r="AK2" s="5" t="s">
        <v>27</v>
      </c>
      <c r="AL2" s="5" t="s">
        <v>72</v>
      </c>
      <c r="AM2" s="5" t="s">
        <v>73</v>
      </c>
      <c r="AN2" s="5" t="s">
        <v>54</v>
      </c>
      <c r="AO2" s="5" t="s">
        <v>11</v>
      </c>
      <c r="AP2" s="5" t="s">
        <v>55</v>
      </c>
      <c r="AQ2" s="5" t="s">
        <v>51</v>
      </c>
      <c r="AR2" s="5" t="s">
        <v>79</v>
      </c>
      <c r="AS2" s="5" t="s">
        <v>28</v>
      </c>
      <c r="AT2" s="5" t="s">
        <v>30</v>
      </c>
      <c r="AU2" s="5" t="s">
        <v>65</v>
      </c>
      <c r="AV2" s="5" t="s">
        <v>45</v>
      </c>
      <c r="AW2" s="5" t="s">
        <v>75</v>
      </c>
      <c r="AX2" s="5" t="s">
        <v>38</v>
      </c>
      <c r="AY2" s="5" t="s">
        <v>39</v>
      </c>
      <c r="AZ2" s="5" t="s">
        <v>31</v>
      </c>
      <c r="BA2" s="5" t="s">
        <v>19</v>
      </c>
      <c r="BB2" s="5" t="s">
        <v>20</v>
      </c>
      <c r="BC2" s="5" t="s">
        <v>32</v>
      </c>
      <c r="BD2" s="5" t="s">
        <v>46</v>
      </c>
      <c r="BE2" s="5" t="s">
        <v>47</v>
      </c>
      <c r="BF2" s="5" t="s">
        <v>76</v>
      </c>
      <c r="BG2" s="5" t="s">
        <v>42</v>
      </c>
      <c r="BH2" s="5" t="s">
        <v>48</v>
      </c>
      <c r="BI2" s="5" t="s">
        <v>66</v>
      </c>
      <c r="BJ2" s="5" t="s">
        <v>67</v>
      </c>
      <c r="BK2" s="5" t="s">
        <v>36</v>
      </c>
      <c r="BL2" s="5" t="s">
        <v>12</v>
      </c>
      <c r="BM2" s="5" t="s">
        <v>56</v>
      </c>
      <c r="BN2" s="5" t="s">
        <v>57</v>
      </c>
      <c r="BO2" s="5" t="s">
        <v>83</v>
      </c>
      <c r="BP2" s="5" t="s">
        <v>60</v>
      </c>
      <c r="BQ2" s="5" t="s">
        <v>13</v>
      </c>
      <c r="BR2" s="5" t="s">
        <v>44</v>
      </c>
      <c r="BS2" s="5" t="s">
        <v>14</v>
      </c>
      <c r="BT2" s="5" t="s">
        <v>15</v>
      </c>
      <c r="BU2" s="5" t="s">
        <v>74</v>
      </c>
      <c r="BV2" s="5" t="s">
        <v>16</v>
      </c>
      <c r="BW2" s="5" t="s">
        <v>61</v>
      </c>
      <c r="BX2" s="5" t="s">
        <v>49</v>
      </c>
      <c r="BY2" s="5" t="s">
        <v>58</v>
      </c>
      <c r="BZ2" s="5" t="s">
        <v>80</v>
      </c>
      <c r="CA2" s="5" t="s">
        <v>62</v>
      </c>
      <c r="CB2" s="5" t="s">
        <v>64</v>
      </c>
      <c r="CC2" s="5" t="s">
        <v>43</v>
      </c>
      <c r="CD2" s="5" t="s">
        <v>50</v>
      </c>
      <c r="CE2" s="5" t="s">
        <v>85</v>
      </c>
      <c r="CF2" s="5" t="s">
        <v>63</v>
      </c>
      <c r="CG2" s="5" t="s">
        <v>17</v>
      </c>
      <c r="CH2" s="5" t="s">
        <v>18</v>
      </c>
      <c r="CI2" s="5" t="s">
        <v>37</v>
      </c>
      <c r="CJ2" s="6" t="s">
        <v>0</v>
      </c>
    </row>
    <row r="3" spans="1:88" s="54" customFormat="1" ht="21.75" customHeight="1">
      <c r="A3" s="57" t="s">
        <v>90</v>
      </c>
      <c r="B3" s="44">
        <v>8224519675</v>
      </c>
      <c r="C3" s="44">
        <v>1874839856</v>
      </c>
      <c r="D3" s="44">
        <v>858056587</v>
      </c>
      <c r="E3" s="44">
        <v>1705151074</v>
      </c>
      <c r="F3" s="44">
        <v>955192102</v>
      </c>
      <c r="G3" s="44">
        <v>20630429</v>
      </c>
      <c r="H3" s="44">
        <v>1125909423</v>
      </c>
      <c r="I3" s="44">
        <v>822058882</v>
      </c>
      <c r="J3" s="44">
        <v>1844697608</v>
      </c>
      <c r="K3" s="44">
        <v>1853399068</v>
      </c>
      <c r="L3" s="44">
        <v>1033069466</v>
      </c>
      <c r="M3" s="44">
        <v>1716447447</v>
      </c>
      <c r="N3" s="44">
        <v>253591121</v>
      </c>
      <c r="O3" s="44">
        <v>1319713457</v>
      </c>
      <c r="P3" s="44">
        <v>937778545</v>
      </c>
      <c r="Q3" s="44">
        <v>2946458860</v>
      </c>
      <c r="R3" s="44">
        <v>701657387</v>
      </c>
      <c r="S3" s="44">
        <v>757903297</v>
      </c>
      <c r="T3" s="44">
        <v>2411909436</v>
      </c>
      <c r="U3" s="44">
        <v>698253631</v>
      </c>
      <c r="V3" s="44">
        <v>348388046</v>
      </c>
      <c r="W3" s="44">
        <v>2299998658</v>
      </c>
      <c r="X3" s="44">
        <v>1286105619</v>
      </c>
      <c r="Y3" s="44">
        <v>838253717</v>
      </c>
      <c r="Z3" s="44">
        <v>4038598117</v>
      </c>
      <c r="AA3" s="44">
        <v>3008786775</v>
      </c>
      <c r="AB3" s="44">
        <v>664798609</v>
      </c>
      <c r="AC3" s="44">
        <v>892030891</v>
      </c>
      <c r="AD3" s="44">
        <v>1835040278</v>
      </c>
      <c r="AE3" s="44">
        <v>758803608</v>
      </c>
      <c r="AF3" s="44">
        <v>385442269</v>
      </c>
      <c r="AG3" s="44">
        <v>7600446240</v>
      </c>
      <c r="AH3" s="44">
        <v>1062057560</v>
      </c>
      <c r="AI3" s="44">
        <v>87253184</v>
      </c>
      <c r="AJ3" s="44">
        <v>2288800777</v>
      </c>
      <c r="AK3" s="44">
        <v>449443314</v>
      </c>
      <c r="AL3" s="44">
        <v>1988278879</v>
      </c>
      <c r="AM3" s="44">
        <v>1419124822</v>
      </c>
      <c r="AN3" s="44">
        <v>1742703925</v>
      </c>
      <c r="AO3" s="44">
        <v>555907962</v>
      </c>
      <c r="AP3" s="44">
        <v>1015189680</v>
      </c>
      <c r="AQ3" s="44">
        <v>2408673490</v>
      </c>
      <c r="AR3" s="44">
        <v>1900320852</v>
      </c>
      <c r="AS3" s="44">
        <v>527457497</v>
      </c>
      <c r="AT3" s="44">
        <v>328239884</v>
      </c>
      <c r="AU3" s="44">
        <v>275931753</v>
      </c>
      <c r="AV3" s="44">
        <v>3012982857</v>
      </c>
      <c r="AW3" s="44">
        <v>957647750</v>
      </c>
      <c r="AX3" s="44">
        <v>1588041980</v>
      </c>
      <c r="AY3" s="44">
        <v>338720803</v>
      </c>
      <c r="AZ3" s="44">
        <v>275520291</v>
      </c>
      <c r="BA3" s="44">
        <v>684612964</v>
      </c>
      <c r="BB3" s="44">
        <v>1473206580</v>
      </c>
      <c r="BC3" s="44">
        <v>1657371166</v>
      </c>
      <c r="BD3" s="44">
        <v>506606242</v>
      </c>
      <c r="BE3" s="44">
        <v>470928579</v>
      </c>
      <c r="BF3" s="44">
        <v>2862096085</v>
      </c>
      <c r="BG3" s="44">
        <v>516657722</v>
      </c>
      <c r="BH3" s="44">
        <v>2919096263</v>
      </c>
      <c r="BI3" s="44">
        <v>451754250</v>
      </c>
      <c r="BJ3" s="44">
        <v>539957599</v>
      </c>
      <c r="BK3" s="44">
        <v>2429603580</v>
      </c>
      <c r="BL3" s="44">
        <v>742673045</v>
      </c>
      <c r="BM3" s="44">
        <v>2473339922</v>
      </c>
      <c r="BN3" s="44">
        <v>1673449866</v>
      </c>
      <c r="BO3" s="44">
        <v>1131382165</v>
      </c>
      <c r="BP3" s="44">
        <v>4907869344</v>
      </c>
      <c r="BQ3" s="44">
        <v>629454184</v>
      </c>
      <c r="BR3" s="44">
        <v>1948137633</v>
      </c>
      <c r="BS3" s="44">
        <v>681565454</v>
      </c>
      <c r="BT3" s="44">
        <v>1219398392</v>
      </c>
      <c r="BU3" s="44">
        <v>1019192674</v>
      </c>
      <c r="BV3" s="44">
        <v>1018840638</v>
      </c>
      <c r="BW3" s="44">
        <v>1358617666</v>
      </c>
      <c r="BX3" s="44">
        <v>1188861710</v>
      </c>
      <c r="BY3" s="44">
        <v>891736342</v>
      </c>
      <c r="BZ3" s="44">
        <v>1541266972</v>
      </c>
      <c r="CA3" s="44">
        <v>2581768762</v>
      </c>
      <c r="CB3" s="44">
        <v>9308215785</v>
      </c>
      <c r="CC3" s="44">
        <v>1020638361</v>
      </c>
      <c r="CD3" s="44">
        <v>941747148</v>
      </c>
      <c r="CE3" s="44">
        <v>111025914</v>
      </c>
      <c r="CF3" s="44">
        <v>1326268592</v>
      </c>
      <c r="CG3" s="44">
        <v>1132304361</v>
      </c>
      <c r="CH3" s="44">
        <v>27555054229</v>
      </c>
      <c r="CI3" s="44">
        <v>337177857</v>
      </c>
      <c r="CJ3" s="44">
        <f>SUM(B3:CI3)</f>
        <v>159492105484</v>
      </c>
    </row>
    <row r="4" spans="1:88" ht="35.25" customHeight="1">
      <c r="A4" s="57" t="s">
        <v>157</v>
      </c>
      <c r="B4" s="42">
        <v>7721669442</v>
      </c>
      <c r="C4" s="42">
        <v>1504899728</v>
      </c>
      <c r="D4" s="42">
        <v>730700140</v>
      </c>
      <c r="E4" s="42">
        <v>1214458096</v>
      </c>
      <c r="F4" s="42">
        <v>844810534</v>
      </c>
      <c r="G4" s="42">
        <v>13822558</v>
      </c>
      <c r="H4" s="42">
        <v>923105152</v>
      </c>
      <c r="I4" s="42">
        <v>690602623</v>
      </c>
      <c r="J4" s="42">
        <v>900518366</v>
      </c>
      <c r="K4" s="42">
        <v>1195061119</v>
      </c>
      <c r="L4" s="42">
        <v>714166150</v>
      </c>
      <c r="M4" s="42">
        <v>1429197959</v>
      </c>
      <c r="N4" s="42">
        <v>194132277</v>
      </c>
      <c r="O4" s="42">
        <v>782343949</v>
      </c>
      <c r="P4" s="42">
        <v>652279729</v>
      </c>
      <c r="Q4" s="42">
        <v>2437165852</v>
      </c>
      <c r="R4" s="42">
        <v>607548124</v>
      </c>
      <c r="S4" s="42">
        <v>582235458</v>
      </c>
      <c r="T4" s="42">
        <v>802907491</v>
      </c>
      <c r="U4" s="42">
        <v>601190162</v>
      </c>
      <c r="V4" s="42">
        <v>282225264</v>
      </c>
      <c r="W4" s="42">
        <v>1793792080</v>
      </c>
      <c r="X4" s="42">
        <v>900307630</v>
      </c>
      <c r="Y4" s="42">
        <v>350305874</v>
      </c>
      <c r="Z4" s="42">
        <v>3216428073</v>
      </c>
      <c r="AA4" s="42">
        <v>2675895281</v>
      </c>
      <c r="AB4" s="42">
        <v>492293351</v>
      </c>
      <c r="AC4" s="42">
        <v>746788468</v>
      </c>
      <c r="AD4" s="42">
        <v>1382194430</v>
      </c>
      <c r="AE4" s="42">
        <v>649247784</v>
      </c>
      <c r="AF4" s="42">
        <v>363641235</v>
      </c>
      <c r="AG4" s="42">
        <v>6561806442</v>
      </c>
      <c r="AH4" s="42">
        <v>947546686</v>
      </c>
      <c r="AI4" s="42">
        <v>82778960</v>
      </c>
      <c r="AJ4" s="42">
        <v>1824895022</v>
      </c>
      <c r="AK4" s="42">
        <v>373065699</v>
      </c>
      <c r="AL4" s="42">
        <v>1616529373</v>
      </c>
      <c r="AM4" s="42">
        <v>1192755915</v>
      </c>
      <c r="AN4" s="42">
        <v>1336748746</v>
      </c>
      <c r="AO4" s="42">
        <v>451599073</v>
      </c>
      <c r="AP4" s="42">
        <v>843310096</v>
      </c>
      <c r="AQ4" s="42">
        <v>1719245043</v>
      </c>
      <c r="AR4" s="42">
        <v>1556800969</v>
      </c>
      <c r="AS4" s="42">
        <v>414210546</v>
      </c>
      <c r="AT4" s="42">
        <v>272074656</v>
      </c>
      <c r="AU4" s="42">
        <v>200244202</v>
      </c>
      <c r="AV4" s="42">
        <v>2311191421</v>
      </c>
      <c r="AW4" s="42">
        <v>770014137</v>
      </c>
      <c r="AX4" s="42">
        <v>1335035219</v>
      </c>
      <c r="AY4" s="42">
        <v>274594848</v>
      </c>
      <c r="AZ4" s="42">
        <v>204420083</v>
      </c>
      <c r="BA4" s="42">
        <v>523554486</v>
      </c>
      <c r="BB4" s="42">
        <v>1335855263</v>
      </c>
      <c r="BC4" s="42">
        <v>1349081433</v>
      </c>
      <c r="BD4" s="42">
        <v>364137357</v>
      </c>
      <c r="BE4" s="42">
        <v>410659085</v>
      </c>
      <c r="BF4" s="42">
        <v>1588212438</v>
      </c>
      <c r="BG4" s="42">
        <v>408340208</v>
      </c>
      <c r="BH4" s="42">
        <v>2531890819</v>
      </c>
      <c r="BI4" s="42">
        <v>347856352</v>
      </c>
      <c r="BJ4" s="42">
        <v>453229494</v>
      </c>
      <c r="BK4" s="42">
        <v>1808150606</v>
      </c>
      <c r="BL4" s="42">
        <v>619312295</v>
      </c>
      <c r="BM4" s="42">
        <v>2049322027</v>
      </c>
      <c r="BN4" s="42">
        <v>1394096958</v>
      </c>
      <c r="BO4" s="42">
        <v>1057049787</v>
      </c>
      <c r="BP4" s="42">
        <v>3473695344</v>
      </c>
      <c r="BQ4" s="42">
        <v>508984442</v>
      </c>
      <c r="BR4" s="42">
        <v>1558730702</v>
      </c>
      <c r="BS4" s="42">
        <v>520833473</v>
      </c>
      <c r="BT4" s="42">
        <v>929110344</v>
      </c>
      <c r="BU4" s="42">
        <v>898718319</v>
      </c>
      <c r="BV4" s="42">
        <v>848267258</v>
      </c>
      <c r="BW4" s="42">
        <v>1122151840</v>
      </c>
      <c r="BX4" s="42">
        <v>975059541</v>
      </c>
      <c r="BY4" s="42">
        <v>630868097</v>
      </c>
      <c r="BZ4" s="42">
        <v>1367751621</v>
      </c>
      <c r="CA4" s="42">
        <v>2146119110</v>
      </c>
      <c r="CB4" s="42">
        <v>2217660228</v>
      </c>
      <c r="CC4" s="42">
        <v>619441328</v>
      </c>
      <c r="CD4" s="42">
        <v>715531782</v>
      </c>
      <c r="CE4" s="42">
        <v>100778523</v>
      </c>
      <c r="CF4" s="42">
        <v>1145992684</v>
      </c>
      <c r="CG4" s="42">
        <v>986913735</v>
      </c>
      <c r="CH4" s="42">
        <v>15401391753</v>
      </c>
      <c r="CI4" s="42">
        <v>283484530</v>
      </c>
      <c r="CJ4" s="42">
        <f t="shared" ref="CJ4:CJ33" si="0">SUM(B4:CI4)</f>
        <v>114377034777</v>
      </c>
    </row>
    <row r="5" spans="1:88" ht="33" customHeight="1">
      <c r="A5" s="57" t="s">
        <v>94</v>
      </c>
      <c r="B5" s="42">
        <v>5996869977</v>
      </c>
      <c r="C5" s="42">
        <v>1161014143</v>
      </c>
      <c r="D5" s="42">
        <v>560791159</v>
      </c>
      <c r="E5" s="42">
        <v>929620118</v>
      </c>
      <c r="F5" s="42">
        <v>690484319</v>
      </c>
      <c r="G5" s="42">
        <v>10999222</v>
      </c>
      <c r="H5" s="42">
        <v>708654570</v>
      </c>
      <c r="I5" s="42">
        <v>531862497</v>
      </c>
      <c r="J5" s="42">
        <v>700260118</v>
      </c>
      <c r="K5" s="42">
        <v>909451058</v>
      </c>
      <c r="L5" s="42">
        <v>550324190</v>
      </c>
      <c r="M5" s="42">
        <v>1097214389</v>
      </c>
      <c r="N5" s="42">
        <v>149506413</v>
      </c>
      <c r="O5" s="42">
        <v>614067647</v>
      </c>
      <c r="P5" s="42">
        <v>502255317</v>
      </c>
      <c r="Q5" s="42">
        <v>1869631998</v>
      </c>
      <c r="R5" s="42">
        <v>470068959</v>
      </c>
      <c r="S5" s="42">
        <v>446606072</v>
      </c>
      <c r="T5" s="42">
        <v>618269255</v>
      </c>
      <c r="U5" s="42">
        <v>459716653</v>
      </c>
      <c r="V5" s="42">
        <v>218966943</v>
      </c>
      <c r="W5" s="42">
        <v>1381585366</v>
      </c>
      <c r="X5" s="42">
        <v>691450901</v>
      </c>
      <c r="Y5" s="42">
        <v>267983776</v>
      </c>
      <c r="Z5" s="42">
        <v>2462191016</v>
      </c>
      <c r="AA5" s="42">
        <v>2054206543</v>
      </c>
      <c r="AB5" s="42">
        <v>375791916</v>
      </c>
      <c r="AC5" s="42">
        <v>578585379</v>
      </c>
      <c r="AD5" s="42">
        <v>1065808231</v>
      </c>
      <c r="AE5" s="42">
        <v>503224142</v>
      </c>
      <c r="AF5" s="42">
        <v>335305667</v>
      </c>
      <c r="AG5" s="42">
        <v>5042642757</v>
      </c>
      <c r="AH5" s="42">
        <v>743292734</v>
      </c>
      <c r="AI5" s="42">
        <v>64925984</v>
      </c>
      <c r="AJ5" s="42">
        <v>1399339410</v>
      </c>
      <c r="AK5" s="42">
        <v>289048183</v>
      </c>
      <c r="AL5" s="42">
        <v>1241674329</v>
      </c>
      <c r="AM5" s="42">
        <v>908525083</v>
      </c>
      <c r="AN5" s="42">
        <v>1026195120</v>
      </c>
      <c r="AO5" s="42">
        <v>349145156</v>
      </c>
      <c r="AP5" s="42">
        <v>660997817</v>
      </c>
      <c r="AQ5" s="42">
        <v>1325454577</v>
      </c>
      <c r="AR5" s="42">
        <v>1198616863</v>
      </c>
      <c r="AS5" s="42">
        <v>319609898</v>
      </c>
      <c r="AT5" s="42">
        <v>205958959</v>
      </c>
      <c r="AU5" s="42">
        <v>151942312</v>
      </c>
      <c r="AV5" s="42">
        <v>1785016282</v>
      </c>
      <c r="AW5" s="42">
        <v>595061893</v>
      </c>
      <c r="AX5" s="42">
        <v>1017169288</v>
      </c>
      <c r="AY5" s="42">
        <v>212797945</v>
      </c>
      <c r="AZ5" s="42">
        <v>162947097</v>
      </c>
      <c r="BA5" s="42">
        <v>401078377</v>
      </c>
      <c r="BB5" s="42">
        <v>1069593021</v>
      </c>
      <c r="BC5" s="42">
        <v>1031188292</v>
      </c>
      <c r="BD5" s="42">
        <v>279580359</v>
      </c>
      <c r="BE5" s="42">
        <v>322779890</v>
      </c>
      <c r="BF5" s="42">
        <v>1221940740</v>
      </c>
      <c r="BG5" s="42">
        <v>317439767</v>
      </c>
      <c r="BH5" s="42">
        <v>1942495743</v>
      </c>
      <c r="BI5" s="42">
        <v>266997487</v>
      </c>
      <c r="BJ5" s="42">
        <v>350665988</v>
      </c>
      <c r="BK5" s="42">
        <v>1389998411</v>
      </c>
      <c r="BL5" s="42">
        <v>476521856</v>
      </c>
      <c r="BM5" s="42">
        <v>1574267444</v>
      </c>
      <c r="BN5" s="42">
        <v>1065948109</v>
      </c>
      <c r="BO5" s="42">
        <v>831877583</v>
      </c>
      <c r="BP5" s="42">
        <v>2666997873</v>
      </c>
      <c r="BQ5" s="42">
        <v>397416980</v>
      </c>
      <c r="BR5" s="42">
        <v>1192239880</v>
      </c>
      <c r="BS5" s="42">
        <v>403436712</v>
      </c>
      <c r="BT5" s="42">
        <v>714951047</v>
      </c>
      <c r="BU5" s="42">
        <v>693473869</v>
      </c>
      <c r="BV5" s="42">
        <v>650716518</v>
      </c>
      <c r="BW5" s="42">
        <v>857637240</v>
      </c>
      <c r="BX5" s="42">
        <v>748295639</v>
      </c>
      <c r="BY5" s="42">
        <v>518338925</v>
      </c>
      <c r="BZ5" s="42">
        <v>1051712123</v>
      </c>
      <c r="CA5" s="42">
        <v>1634809298</v>
      </c>
      <c r="CB5" s="42">
        <v>1709271039</v>
      </c>
      <c r="CC5" s="42">
        <v>479565092</v>
      </c>
      <c r="CD5" s="42">
        <v>549488133</v>
      </c>
      <c r="CE5" s="42">
        <v>79439523</v>
      </c>
      <c r="CF5" s="42">
        <v>882399916</v>
      </c>
      <c r="CG5" s="42">
        <v>773377087</v>
      </c>
      <c r="CH5" s="42">
        <v>12034108946</v>
      </c>
      <c r="CI5" s="42">
        <v>213431382</v>
      </c>
      <c r="CJ5" s="42">
        <f t="shared" si="0"/>
        <v>88406609930</v>
      </c>
    </row>
    <row r="6" spans="1:88" ht="40.5" customHeight="1">
      <c r="A6" s="57" t="s">
        <v>96</v>
      </c>
      <c r="B6" s="42">
        <v>1593181</v>
      </c>
      <c r="C6" s="42">
        <v>1348457</v>
      </c>
      <c r="D6" s="42">
        <v>2534148</v>
      </c>
      <c r="E6" s="42">
        <v>17940134</v>
      </c>
      <c r="F6" s="42">
        <v>172926</v>
      </c>
      <c r="G6" s="42">
        <v>1571</v>
      </c>
      <c r="H6" s="42">
        <v>57569</v>
      </c>
      <c r="I6" s="42">
        <v>716610</v>
      </c>
      <c r="J6" s="42">
        <v>465056</v>
      </c>
      <c r="K6" s="42">
        <v>956020</v>
      </c>
      <c r="L6" s="42">
        <v>1754803</v>
      </c>
      <c r="M6" s="42">
        <v>728893</v>
      </c>
      <c r="N6" s="42">
        <v>107983</v>
      </c>
      <c r="O6" s="42">
        <v>1406515</v>
      </c>
      <c r="P6" s="42">
        <v>147941</v>
      </c>
      <c r="Q6" s="42">
        <v>11785197</v>
      </c>
      <c r="R6" s="42">
        <v>2394410</v>
      </c>
      <c r="S6" s="42">
        <v>1563571</v>
      </c>
      <c r="T6" s="42">
        <v>2704914</v>
      </c>
      <c r="U6" s="42">
        <v>11080367</v>
      </c>
      <c r="V6" s="42">
        <v>599425</v>
      </c>
      <c r="W6" s="42">
        <v>1612876</v>
      </c>
      <c r="X6" s="42">
        <v>1726482</v>
      </c>
      <c r="Y6" s="42">
        <v>708541</v>
      </c>
      <c r="Z6" s="42">
        <v>5496569</v>
      </c>
      <c r="AA6" s="42">
        <v>22664993</v>
      </c>
      <c r="AB6" s="42">
        <v>670273</v>
      </c>
      <c r="AC6" s="42">
        <v>1529621</v>
      </c>
      <c r="AD6" s="42">
        <v>967182</v>
      </c>
      <c r="AE6" s="42">
        <v>100891</v>
      </c>
      <c r="AF6" s="42">
        <v>733764</v>
      </c>
      <c r="AG6" s="42">
        <v>11611</v>
      </c>
      <c r="AH6" s="42">
        <v>11474012</v>
      </c>
      <c r="AI6" s="42">
        <v>71898</v>
      </c>
      <c r="AJ6" s="42">
        <v>367805</v>
      </c>
      <c r="AK6" s="42">
        <v>215902</v>
      </c>
      <c r="AL6" s="42">
        <v>1450205</v>
      </c>
      <c r="AM6" s="42">
        <v>1353542</v>
      </c>
      <c r="AN6" s="42">
        <v>2942679</v>
      </c>
      <c r="AO6" s="42">
        <v>171729</v>
      </c>
      <c r="AP6" s="42">
        <v>162000</v>
      </c>
      <c r="AQ6" s="42">
        <v>1294457</v>
      </c>
      <c r="AR6" s="42">
        <v>1822053</v>
      </c>
      <c r="AS6" s="42">
        <v>574569</v>
      </c>
      <c r="AT6" s="42">
        <v>922325</v>
      </c>
      <c r="AU6" s="42">
        <v>1351400</v>
      </c>
      <c r="AV6" s="42">
        <v>1284580</v>
      </c>
      <c r="AW6" s="42">
        <v>908673</v>
      </c>
      <c r="AX6" s="42">
        <v>802679</v>
      </c>
      <c r="AY6" s="42">
        <v>161792</v>
      </c>
      <c r="AZ6" s="42">
        <v>264062</v>
      </c>
      <c r="BA6" s="42">
        <v>3652289</v>
      </c>
      <c r="BB6" s="42">
        <v>12703275</v>
      </c>
      <c r="BC6" s="42">
        <v>9127280</v>
      </c>
      <c r="BD6" s="42">
        <v>513848</v>
      </c>
      <c r="BE6" s="42">
        <v>120897</v>
      </c>
      <c r="BF6" s="42">
        <v>33631882</v>
      </c>
      <c r="BG6" s="42">
        <v>320904</v>
      </c>
      <c r="BH6" s="42">
        <v>2360377</v>
      </c>
      <c r="BI6" s="42">
        <v>1045700</v>
      </c>
      <c r="BJ6" s="42">
        <v>95457</v>
      </c>
      <c r="BK6" s="42">
        <v>1201425</v>
      </c>
      <c r="BL6" s="42">
        <v>319551</v>
      </c>
      <c r="BM6" s="42">
        <v>1143444</v>
      </c>
      <c r="BN6" s="42">
        <v>3379158</v>
      </c>
      <c r="BO6" s="42">
        <v>10286160</v>
      </c>
      <c r="BP6" s="42">
        <v>5590245</v>
      </c>
      <c r="BQ6" s="42">
        <v>888084</v>
      </c>
      <c r="BR6" s="42">
        <v>428506</v>
      </c>
      <c r="BS6" s="42">
        <v>908247</v>
      </c>
      <c r="BT6" s="42">
        <v>207742</v>
      </c>
      <c r="BU6" s="42">
        <v>2646256</v>
      </c>
      <c r="BV6" s="42">
        <v>566800</v>
      </c>
      <c r="BW6" s="42">
        <v>2143671</v>
      </c>
      <c r="BX6" s="42">
        <v>455752</v>
      </c>
      <c r="BY6" s="42">
        <v>677991</v>
      </c>
      <c r="BZ6" s="42">
        <v>7993803</v>
      </c>
      <c r="CA6" s="42">
        <v>36891858</v>
      </c>
      <c r="CB6" s="42">
        <v>2759699</v>
      </c>
      <c r="CC6" s="42">
        <v>200937</v>
      </c>
      <c r="CD6" s="42">
        <v>537990</v>
      </c>
      <c r="CE6" s="42">
        <v>268100</v>
      </c>
      <c r="CF6" s="42">
        <v>20485761</v>
      </c>
      <c r="CG6" s="42">
        <v>779813</v>
      </c>
      <c r="CH6" s="42">
        <v>126978330</v>
      </c>
      <c r="CI6" s="42">
        <v>877122</v>
      </c>
      <c r="CJ6" s="42">
        <f t="shared" si="0"/>
        <v>416067210</v>
      </c>
    </row>
    <row r="7" spans="1:88" ht="37.5" customHeight="1">
      <c r="A7" s="57" t="s">
        <v>98</v>
      </c>
      <c r="B7" s="42">
        <v>1723206284</v>
      </c>
      <c r="C7" s="42">
        <v>342537128</v>
      </c>
      <c r="D7" s="42">
        <v>167374833</v>
      </c>
      <c r="E7" s="42">
        <v>266897844</v>
      </c>
      <c r="F7" s="42">
        <v>154153289</v>
      </c>
      <c r="G7" s="42">
        <v>2821765</v>
      </c>
      <c r="H7" s="42">
        <v>214393013</v>
      </c>
      <c r="I7" s="42">
        <v>158023516</v>
      </c>
      <c r="J7" s="42">
        <v>199793192</v>
      </c>
      <c r="K7" s="42">
        <v>284654041</v>
      </c>
      <c r="L7" s="42">
        <v>162087157</v>
      </c>
      <c r="M7" s="42">
        <v>331254677</v>
      </c>
      <c r="N7" s="42">
        <v>44517881</v>
      </c>
      <c r="O7" s="42">
        <v>166869787</v>
      </c>
      <c r="P7" s="42">
        <v>149876471</v>
      </c>
      <c r="Q7" s="42">
        <v>555748657</v>
      </c>
      <c r="R7" s="42">
        <v>135084755</v>
      </c>
      <c r="S7" s="42">
        <v>134065815</v>
      </c>
      <c r="T7" s="42">
        <v>181933322</v>
      </c>
      <c r="U7" s="42">
        <v>130393142</v>
      </c>
      <c r="V7" s="42">
        <v>62658896</v>
      </c>
      <c r="W7" s="42">
        <v>410593838</v>
      </c>
      <c r="X7" s="42">
        <v>207130247</v>
      </c>
      <c r="Y7" s="42">
        <v>81613557</v>
      </c>
      <c r="Z7" s="42">
        <v>748740488</v>
      </c>
      <c r="AA7" s="42">
        <v>599023745</v>
      </c>
      <c r="AB7" s="42">
        <v>115831162</v>
      </c>
      <c r="AC7" s="42">
        <v>166673468</v>
      </c>
      <c r="AD7" s="42">
        <v>315419017</v>
      </c>
      <c r="AE7" s="42">
        <v>145922751</v>
      </c>
      <c r="AF7" s="42">
        <v>27601804</v>
      </c>
      <c r="AG7" s="42">
        <v>1519152074</v>
      </c>
      <c r="AH7" s="42">
        <v>192779940</v>
      </c>
      <c r="AI7" s="42">
        <v>17781078</v>
      </c>
      <c r="AJ7" s="42">
        <v>425187807</v>
      </c>
      <c r="AK7" s="42">
        <v>83801614</v>
      </c>
      <c r="AL7" s="42">
        <v>373404839</v>
      </c>
      <c r="AM7" s="42">
        <v>282877290</v>
      </c>
      <c r="AN7" s="42">
        <v>307610947</v>
      </c>
      <c r="AO7" s="42">
        <v>102282188</v>
      </c>
      <c r="AP7" s="42">
        <v>182150279</v>
      </c>
      <c r="AQ7" s="42">
        <v>392496009</v>
      </c>
      <c r="AR7" s="42">
        <v>356362053</v>
      </c>
      <c r="AS7" s="42">
        <v>94026079</v>
      </c>
      <c r="AT7" s="42">
        <v>65193372</v>
      </c>
      <c r="AU7" s="42">
        <v>46950490</v>
      </c>
      <c r="AV7" s="42">
        <v>524890559</v>
      </c>
      <c r="AW7" s="42">
        <v>174043571</v>
      </c>
      <c r="AX7" s="42">
        <v>317063252</v>
      </c>
      <c r="AY7" s="42">
        <v>61635111</v>
      </c>
      <c r="AZ7" s="42">
        <v>41208924</v>
      </c>
      <c r="BA7" s="42">
        <v>118823820</v>
      </c>
      <c r="BB7" s="42">
        <v>253558967</v>
      </c>
      <c r="BC7" s="42">
        <v>308765861</v>
      </c>
      <c r="BD7" s="42">
        <v>84043150</v>
      </c>
      <c r="BE7" s="42">
        <v>87758298</v>
      </c>
      <c r="BF7" s="42">
        <v>332639816</v>
      </c>
      <c r="BG7" s="42">
        <v>90579537</v>
      </c>
      <c r="BH7" s="42">
        <v>587034699</v>
      </c>
      <c r="BI7" s="42">
        <v>79813165</v>
      </c>
      <c r="BJ7" s="42">
        <v>102468049</v>
      </c>
      <c r="BK7" s="42">
        <v>416950770</v>
      </c>
      <c r="BL7" s="42">
        <v>142470888</v>
      </c>
      <c r="BM7" s="42">
        <v>473911139</v>
      </c>
      <c r="BN7" s="42">
        <v>324769691</v>
      </c>
      <c r="BO7" s="42">
        <v>214886044</v>
      </c>
      <c r="BP7" s="42">
        <v>801107226</v>
      </c>
      <c r="BQ7" s="42">
        <v>110679378</v>
      </c>
      <c r="BR7" s="42">
        <v>366062316</v>
      </c>
      <c r="BS7" s="42">
        <v>116488514</v>
      </c>
      <c r="BT7" s="42">
        <v>213951555</v>
      </c>
      <c r="BU7" s="42">
        <v>202598194</v>
      </c>
      <c r="BV7" s="42">
        <v>196983940</v>
      </c>
      <c r="BW7" s="42">
        <v>262370929</v>
      </c>
      <c r="BX7" s="42">
        <v>226308150</v>
      </c>
      <c r="BY7" s="42">
        <v>111851181</v>
      </c>
      <c r="BZ7" s="42">
        <v>308045695</v>
      </c>
      <c r="CA7" s="42">
        <v>474417954</v>
      </c>
      <c r="CB7" s="42">
        <v>505629490</v>
      </c>
      <c r="CC7" s="42">
        <v>139675299</v>
      </c>
      <c r="CD7" s="42">
        <v>165505659</v>
      </c>
      <c r="CE7" s="42">
        <v>21070900</v>
      </c>
      <c r="CF7" s="42">
        <v>243107007</v>
      </c>
      <c r="CG7" s="42">
        <v>212756835</v>
      </c>
      <c r="CH7" s="42">
        <v>3240304477</v>
      </c>
      <c r="CI7" s="42">
        <v>69176026</v>
      </c>
      <c r="CJ7" s="42">
        <f t="shared" si="0"/>
        <v>25554357637</v>
      </c>
    </row>
    <row r="8" spans="1:88" ht="35.25" customHeight="1">
      <c r="A8" s="57" t="s">
        <v>100</v>
      </c>
      <c r="B8" s="42">
        <v>218763497</v>
      </c>
      <c r="C8" s="42">
        <v>72292256</v>
      </c>
      <c r="D8" s="42">
        <v>40368399</v>
      </c>
      <c r="E8" s="42">
        <v>316635649</v>
      </c>
      <c r="F8" s="42">
        <v>20777704</v>
      </c>
      <c r="G8" s="42">
        <v>4691089</v>
      </c>
      <c r="H8" s="42">
        <v>75132234</v>
      </c>
      <c r="I8" s="42">
        <v>27783206</v>
      </c>
      <c r="J8" s="42">
        <v>94089787</v>
      </c>
      <c r="K8" s="42">
        <v>442215370</v>
      </c>
      <c r="L8" s="42">
        <v>267736029</v>
      </c>
      <c r="M8" s="42">
        <v>79152208</v>
      </c>
      <c r="N8" s="42">
        <v>11818208</v>
      </c>
      <c r="O8" s="42">
        <v>270113720</v>
      </c>
      <c r="P8" s="42">
        <v>51366026</v>
      </c>
      <c r="Q8" s="42">
        <v>131026107</v>
      </c>
      <c r="R8" s="42">
        <v>16858987</v>
      </c>
      <c r="S8" s="42">
        <v>74173599</v>
      </c>
      <c r="T8" s="42">
        <v>53153738</v>
      </c>
      <c r="U8" s="42">
        <v>25804993</v>
      </c>
      <c r="V8" s="42">
        <v>20516150</v>
      </c>
      <c r="W8" s="42">
        <v>292555915</v>
      </c>
      <c r="X8" s="42">
        <v>253798135</v>
      </c>
      <c r="Y8" s="42">
        <v>106167741</v>
      </c>
      <c r="Z8" s="42">
        <v>243119820</v>
      </c>
      <c r="AA8" s="42">
        <v>151675962</v>
      </c>
      <c r="AB8" s="42">
        <v>79654963</v>
      </c>
      <c r="AC8" s="42">
        <v>36802561</v>
      </c>
      <c r="AD8" s="42">
        <v>247184024</v>
      </c>
      <c r="AE8" s="42">
        <v>21184729</v>
      </c>
      <c r="AF8" s="42">
        <v>7022132</v>
      </c>
      <c r="AG8" s="42">
        <v>193011129</v>
      </c>
      <c r="AH8" s="42">
        <v>45526441</v>
      </c>
      <c r="AI8" s="42">
        <v>910515</v>
      </c>
      <c r="AJ8" s="42">
        <v>204669276</v>
      </c>
      <c r="AK8" s="42">
        <v>27122088</v>
      </c>
      <c r="AL8" s="42">
        <v>159874323</v>
      </c>
      <c r="AM8" s="42">
        <v>78025886</v>
      </c>
      <c r="AN8" s="42">
        <v>176840228</v>
      </c>
      <c r="AO8" s="42">
        <v>31162937</v>
      </c>
      <c r="AP8" s="42">
        <v>48589470</v>
      </c>
      <c r="AQ8" s="42">
        <v>470964777</v>
      </c>
      <c r="AR8" s="42">
        <v>79441122</v>
      </c>
      <c r="AS8" s="42">
        <v>33568532</v>
      </c>
      <c r="AT8" s="42">
        <v>11665790</v>
      </c>
      <c r="AU8" s="42">
        <v>27575833</v>
      </c>
      <c r="AV8" s="42">
        <v>360245615</v>
      </c>
      <c r="AW8" s="42">
        <v>46476355</v>
      </c>
      <c r="AX8" s="42">
        <v>85768498</v>
      </c>
      <c r="AY8" s="42">
        <v>21836732</v>
      </c>
      <c r="AZ8" s="42">
        <v>41660873</v>
      </c>
      <c r="BA8" s="42">
        <v>89789579</v>
      </c>
      <c r="BB8" s="42">
        <v>62924834</v>
      </c>
      <c r="BC8" s="42">
        <v>59756893</v>
      </c>
      <c r="BD8" s="42">
        <v>103663952</v>
      </c>
      <c r="BE8" s="42">
        <v>13590653</v>
      </c>
      <c r="BF8" s="42">
        <v>1102152227</v>
      </c>
      <c r="BG8" s="42">
        <v>55013122</v>
      </c>
      <c r="BH8" s="42">
        <v>130632008</v>
      </c>
      <c r="BI8" s="42">
        <v>46992299</v>
      </c>
      <c r="BJ8" s="42">
        <v>29112026</v>
      </c>
      <c r="BK8" s="42">
        <v>378697580</v>
      </c>
      <c r="BL8" s="42">
        <v>32338905</v>
      </c>
      <c r="BM8" s="42">
        <v>135525655</v>
      </c>
      <c r="BN8" s="42">
        <v>79678117</v>
      </c>
      <c r="BO8" s="42">
        <v>25171613</v>
      </c>
      <c r="BP8" s="42">
        <v>706764598</v>
      </c>
      <c r="BQ8" s="42">
        <v>21723573</v>
      </c>
      <c r="BR8" s="42">
        <v>131047926</v>
      </c>
      <c r="BS8" s="42">
        <v>64916150</v>
      </c>
      <c r="BT8" s="42">
        <v>50734365</v>
      </c>
      <c r="BU8" s="42">
        <v>40554040</v>
      </c>
      <c r="BV8" s="42">
        <v>41486880</v>
      </c>
      <c r="BW8" s="42">
        <v>61825044</v>
      </c>
      <c r="BX8" s="42">
        <v>74088954</v>
      </c>
      <c r="BY8" s="42">
        <v>194972755</v>
      </c>
      <c r="BZ8" s="42">
        <v>50399665</v>
      </c>
      <c r="CA8" s="42">
        <v>267946564</v>
      </c>
      <c r="CB8" s="42">
        <v>987977370</v>
      </c>
      <c r="CC8" s="42">
        <v>56973200</v>
      </c>
      <c r="CD8" s="42">
        <v>105996476</v>
      </c>
      <c r="CE8" s="42">
        <v>4038600</v>
      </c>
      <c r="CF8" s="42">
        <v>113537796</v>
      </c>
      <c r="CG8" s="42">
        <v>38532221</v>
      </c>
      <c r="CH8" s="42">
        <v>7579716260</v>
      </c>
      <c r="CI8" s="42">
        <v>13059702</v>
      </c>
      <c r="CJ8" s="42">
        <f t="shared" si="0"/>
        <v>18849902960</v>
      </c>
    </row>
    <row r="9" spans="1:88" ht="36.75" customHeight="1">
      <c r="A9" s="57" t="s">
        <v>102</v>
      </c>
      <c r="B9" s="42">
        <v>8768738</v>
      </c>
      <c r="C9" s="42">
        <v>5814961</v>
      </c>
      <c r="D9" s="42">
        <v>1464491</v>
      </c>
      <c r="E9" s="42">
        <v>4005436</v>
      </c>
      <c r="F9" s="42">
        <v>1527419</v>
      </c>
      <c r="G9" s="42">
        <v>90600</v>
      </c>
      <c r="H9" s="42">
        <v>1978327</v>
      </c>
      <c r="I9" s="42">
        <v>1607699</v>
      </c>
      <c r="J9" s="42">
        <v>4494291</v>
      </c>
      <c r="K9" s="42">
        <v>8317127</v>
      </c>
      <c r="L9" s="42">
        <v>2228258</v>
      </c>
      <c r="M9" s="42">
        <v>3789159</v>
      </c>
      <c r="N9" s="42">
        <v>810012</v>
      </c>
      <c r="O9" s="42">
        <v>4583815</v>
      </c>
      <c r="P9" s="42">
        <v>2086495</v>
      </c>
      <c r="Q9" s="42">
        <v>8091980</v>
      </c>
      <c r="R9" s="42">
        <v>1527210</v>
      </c>
      <c r="S9" s="42">
        <v>2664709</v>
      </c>
      <c r="T9" s="42">
        <v>2787548</v>
      </c>
      <c r="U9" s="42">
        <v>1753702</v>
      </c>
      <c r="V9" s="42">
        <v>1271856</v>
      </c>
      <c r="W9" s="42">
        <v>5509994</v>
      </c>
      <c r="X9" s="42">
        <v>9783475</v>
      </c>
      <c r="Y9" s="42">
        <v>1138075</v>
      </c>
      <c r="Z9" s="42">
        <v>13417258</v>
      </c>
      <c r="AA9" s="42">
        <v>8432247</v>
      </c>
      <c r="AB9" s="42">
        <v>2559403</v>
      </c>
      <c r="AC9" s="42">
        <v>2884893</v>
      </c>
      <c r="AD9" s="42">
        <v>4872634</v>
      </c>
      <c r="AE9" s="42">
        <v>2542935</v>
      </c>
      <c r="AF9" s="42">
        <v>975332</v>
      </c>
      <c r="AG9" s="42">
        <v>10022602</v>
      </c>
      <c r="AH9" s="42">
        <v>1886679</v>
      </c>
      <c r="AI9" s="42">
        <v>241453</v>
      </c>
      <c r="AJ9" s="42">
        <v>4713430</v>
      </c>
      <c r="AK9" s="42">
        <v>1712179</v>
      </c>
      <c r="AL9" s="42">
        <v>8176053</v>
      </c>
      <c r="AM9" s="42">
        <v>7071780</v>
      </c>
      <c r="AN9" s="42">
        <v>6407302</v>
      </c>
      <c r="AO9" s="42">
        <v>1289997</v>
      </c>
      <c r="AP9" s="42">
        <v>5020189</v>
      </c>
      <c r="AQ9" s="42">
        <v>6987393</v>
      </c>
      <c r="AR9" s="42">
        <v>5475550</v>
      </c>
      <c r="AS9" s="42">
        <v>1899776</v>
      </c>
      <c r="AT9" s="42">
        <v>1979936</v>
      </c>
      <c r="AU9" s="42">
        <v>2190442</v>
      </c>
      <c r="AV9" s="42">
        <v>7701261</v>
      </c>
      <c r="AW9" s="42">
        <v>2864965</v>
      </c>
      <c r="AX9" s="42">
        <v>1873012</v>
      </c>
      <c r="AY9" s="42">
        <v>972322</v>
      </c>
      <c r="AZ9" s="42">
        <v>1320084</v>
      </c>
      <c r="BA9" s="42">
        <v>1239512</v>
      </c>
      <c r="BB9" s="42">
        <v>2182878</v>
      </c>
      <c r="BC9" s="42">
        <v>3112581</v>
      </c>
      <c r="BD9" s="42">
        <v>953610</v>
      </c>
      <c r="BE9" s="42">
        <v>1754503</v>
      </c>
      <c r="BF9" s="42">
        <v>7694426</v>
      </c>
      <c r="BG9" s="42">
        <v>1077703</v>
      </c>
      <c r="BH9" s="42">
        <v>4002361</v>
      </c>
      <c r="BI9" s="42">
        <v>2409490</v>
      </c>
      <c r="BJ9" s="42">
        <v>1026748</v>
      </c>
      <c r="BK9" s="42">
        <v>6198221</v>
      </c>
      <c r="BL9" s="42">
        <v>2474685</v>
      </c>
      <c r="BM9" s="42">
        <v>5552554</v>
      </c>
      <c r="BN9" s="42">
        <v>5350233</v>
      </c>
      <c r="BO9" s="42">
        <v>2000510</v>
      </c>
      <c r="BP9" s="42">
        <v>9777092</v>
      </c>
      <c r="BQ9" s="42">
        <v>1120628</v>
      </c>
      <c r="BR9" s="42">
        <v>6306161</v>
      </c>
      <c r="BS9" s="42">
        <v>4464580</v>
      </c>
      <c r="BT9" s="42">
        <v>2702483</v>
      </c>
      <c r="BU9" s="42">
        <v>4071713</v>
      </c>
      <c r="BV9" s="42">
        <v>3207200</v>
      </c>
      <c r="BW9" s="42">
        <v>4682349</v>
      </c>
      <c r="BX9" s="42">
        <v>2641399</v>
      </c>
      <c r="BY9" s="42">
        <v>2765700</v>
      </c>
      <c r="BZ9" s="42">
        <v>3626974</v>
      </c>
      <c r="CA9" s="42">
        <v>7746610</v>
      </c>
      <c r="CB9" s="42">
        <v>7181649</v>
      </c>
      <c r="CC9" s="42">
        <v>1581400</v>
      </c>
      <c r="CD9" s="42">
        <v>2356403</v>
      </c>
      <c r="CE9" s="42">
        <v>304700</v>
      </c>
      <c r="CF9" s="42">
        <v>3171232</v>
      </c>
      <c r="CG9" s="42">
        <v>2242346</v>
      </c>
      <c r="CH9" s="42">
        <v>38500911</v>
      </c>
      <c r="CI9" s="42">
        <v>705430</v>
      </c>
      <c r="CJ9" s="42">
        <f t="shared" si="0"/>
        <v>357773459</v>
      </c>
    </row>
    <row r="10" spans="1:88" ht="30" customHeight="1">
      <c r="A10" s="57" t="s">
        <v>104</v>
      </c>
      <c r="B10" s="42">
        <v>11532399</v>
      </c>
      <c r="C10" s="42">
        <v>37605</v>
      </c>
      <c r="D10" s="42">
        <v>116175</v>
      </c>
      <c r="E10" s="42">
        <v>124170880</v>
      </c>
      <c r="F10" s="42">
        <v>679493</v>
      </c>
      <c r="G10" s="42">
        <v>0</v>
      </c>
      <c r="H10" s="42">
        <v>1960</v>
      </c>
      <c r="I10" s="42">
        <v>4697</v>
      </c>
      <c r="J10" s="42">
        <v>1000</v>
      </c>
      <c r="K10" s="42">
        <v>335180919</v>
      </c>
      <c r="L10" s="42">
        <v>253590</v>
      </c>
      <c r="M10" s="42">
        <v>0</v>
      </c>
      <c r="N10" s="42">
        <v>6092</v>
      </c>
      <c r="O10" s="42">
        <v>202077743</v>
      </c>
      <c r="P10" s="42">
        <v>199095</v>
      </c>
      <c r="Q10" s="42">
        <v>937575</v>
      </c>
      <c r="R10" s="42">
        <v>87395</v>
      </c>
      <c r="S10" s="42">
        <v>99663</v>
      </c>
      <c r="T10" s="42">
        <v>99380</v>
      </c>
      <c r="U10" s="42">
        <v>172832</v>
      </c>
      <c r="V10" s="42">
        <v>271600</v>
      </c>
      <c r="W10" s="42">
        <v>169165767</v>
      </c>
      <c r="X10" s="42">
        <v>193495286</v>
      </c>
      <c r="Y10" s="42">
        <v>75076</v>
      </c>
      <c r="Z10" s="42">
        <v>32583115</v>
      </c>
      <c r="AA10" s="42">
        <v>1843226</v>
      </c>
      <c r="AB10" s="42">
        <v>38208</v>
      </c>
      <c r="AC10" s="42">
        <v>31868</v>
      </c>
      <c r="AD10" s="42">
        <v>149316730</v>
      </c>
      <c r="AE10" s="42">
        <v>0</v>
      </c>
      <c r="AF10" s="42">
        <v>22000</v>
      </c>
      <c r="AG10" s="42">
        <v>8491372</v>
      </c>
      <c r="AH10" s="42">
        <v>2001092</v>
      </c>
      <c r="AI10" s="42">
        <v>28145</v>
      </c>
      <c r="AJ10" s="42">
        <v>177090</v>
      </c>
      <c r="AK10" s="42">
        <v>45538</v>
      </c>
      <c r="AL10" s="42">
        <v>67276</v>
      </c>
      <c r="AM10" s="42">
        <v>0</v>
      </c>
      <c r="AN10" s="42">
        <v>14170</v>
      </c>
      <c r="AO10" s="42">
        <v>23204</v>
      </c>
      <c r="AP10" s="42">
        <v>169000</v>
      </c>
      <c r="AQ10" s="42">
        <v>396561321</v>
      </c>
      <c r="AR10" s="42">
        <v>210846</v>
      </c>
      <c r="AS10" s="42">
        <v>45072</v>
      </c>
      <c r="AT10" s="42">
        <v>6000</v>
      </c>
      <c r="AU10" s="42">
        <v>5563462</v>
      </c>
      <c r="AV10" s="42">
        <v>210254252</v>
      </c>
      <c r="AW10" s="42">
        <v>56470</v>
      </c>
      <c r="AX10" s="42">
        <v>5775500</v>
      </c>
      <c r="AY10" s="42">
        <v>0</v>
      </c>
      <c r="AZ10" s="42">
        <v>6794</v>
      </c>
      <c r="BA10" s="42">
        <v>58367493</v>
      </c>
      <c r="BB10" s="42">
        <v>20760762</v>
      </c>
      <c r="BC10" s="42">
        <v>293842</v>
      </c>
      <c r="BD10" s="42">
        <v>72191174</v>
      </c>
      <c r="BE10" s="42">
        <v>0</v>
      </c>
      <c r="BF10" s="42">
        <v>8955117</v>
      </c>
      <c r="BG10" s="42">
        <v>1800</v>
      </c>
      <c r="BH10" s="42">
        <v>10000</v>
      </c>
      <c r="BI10" s="42">
        <v>1889700</v>
      </c>
      <c r="BJ10" s="42">
        <v>98860</v>
      </c>
      <c r="BK10" s="42">
        <v>271579573</v>
      </c>
      <c r="BL10" s="42">
        <v>0</v>
      </c>
      <c r="BM10" s="42">
        <v>26838862</v>
      </c>
      <c r="BN10" s="42">
        <v>1901</v>
      </c>
      <c r="BO10" s="42">
        <v>15317</v>
      </c>
      <c r="BP10" s="42">
        <v>46264240</v>
      </c>
      <c r="BQ10" s="42">
        <v>0</v>
      </c>
      <c r="BR10" s="42">
        <v>360</v>
      </c>
      <c r="BS10" s="42">
        <v>13476</v>
      </c>
      <c r="BT10" s="42">
        <v>1662</v>
      </c>
      <c r="BU10" s="42">
        <v>420179</v>
      </c>
      <c r="BV10" s="42">
        <v>0</v>
      </c>
      <c r="BW10" s="42">
        <v>642807</v>
      </c>
      <c r="BX10" s="42">
        <v>173250</v>
      </c>
      <c r="BY10" s="42">
        <v>160159467</v>
      </c>
      <c r="BZ10" s="42">
        <v>212482</v>
      </c>
      <c r="CA10" s="42">
        <v>111409784</v>
      </c>
      <c r="CB10" s="42">
        <v>274890856</v>
      </c>
      <c r="CC10" s="42">
        <v>0</v>
      </c>
      <c r="CD10" s="42">
        <v>49402793</v>
      </c>
      <c r="CE10" s="42">
        <v>306700</v>
      </c>
      <c r="CF10" s="42">
        <v>29193134</v>
      </c>
      <c r="CG10" s="42">
        <v>78260</v>
      </c>
      <c r="CH10" s="42">
        <v>6824643911</v>
      </c>
      <c r="CI10" s="42">
        <v>13001</v>
      </c>
      <c r="CJ10" s="42">
        <f t="shared" si="0"/>
        <v>9810828736</v>
      </c>
    </row>
    <row r="11" spans="1:88" ht="23.25" customHeight="1">
      <c r="A11" s="57" t="s">
        <v>106</v>
      </c>
      <c r="B11" s="42">
        <v>63889532</v>
      </c>
      <c r="C11" s="42">
        <v>30204804</v>
      </c>
      <c r="D11" s="42">
        <v>23785398</v>
      </c>
      <c r="E11" s="42">
        <v>31196516</v>
      </c>
      <c r="F11" s="42">
        <v>8878769</v>
      </c>
      <c r="G11" s="42">
        <v>4189074</v>
      </c>
      <c r="H11" s="42">
        <v>16094499</v>
      </c>
      <c r="I11" s="42">
        <v>14328466</v>
      </c>
      <c r="J11" s="42">
        <v>17466642</v>
      </c>
      <c r="K11" s="42">
        <v>45761823</v>
      </c>
      <c r="L11" s="42">
        <v>14744529</v>
      </c>
      <c r="M11" s="42">
        <v>34739637</v>
      </c>
      <c r="N11" s="42">
        <v>5532702</v>
      </c>
      <c r="O11" s="42">
        <v>30614383</v>
      </c>
      <c r="P11" s="42">
        <v>27687154</v>
      </c>
      <c r="Q11" s="42">
        <v>52935865</v>
      </c>
      <c r="R11" s="42">
        <v>9681815</v>
      </c>
      <c r="S11" s="42">
        <v>10787654</v>
      </c>
      <c r="T11" s="42">
        <v>21503719</v>
      </c>
      <c r="U11" s="42">
        <v>12790287</v>
      </c>
      <c r="V11" s="42">
        <v>5391100</v>
      </c>
      <c r="W11" s="42">
        <v>31034531</v>
      </c>
      <c r="X11" s="42">
        <v>22232616</v>
      </c>
      <c r="Y11" s="42">
        <v>9968033</v>
      </c>
      <c r="Z11" s="42">
        <v>66918704</v>
      </c>
      <c r="AA11" s="42">
        <v>78284125</v>
      </c>
      <c r="AB11" s="42">
        <v>53295448</v>
      </c>
      <c r="AC11" s="42">
        <v>17926619</v>
      </c>
      <c r="AD11" s="42">
        <v>37754553</v>
      </c>
      <c r="AE11" s="42">
        <v>3380495</v>
      </c>
      <c r="AF11" s="42">
        <v>2685017</v>
      </c>
      <c r="AG11" s="42">
        <v>71486399</v>
      </c>
      <c r="AH11" s="42">
        <v>25095802</v>
      </c>
      <c r="AI11" s="42">
        <v>0</v>
      </c>
      <c r="AJ11" s="42">
        <v>50433985</v>
      </c>
      <c r="AK11" s="42">
        <v>16613226</v>
      </c>
      <c r="AL11" s="42">
        <v>115862633</v>
      </c>
      <c r="AM11" s="42">
        <v>45060601</v>
      </c>
      <c r="AN11" s="42">
        <v>36915617</v>
      </c>
      <c r="AO11" s="42">
        <v>12494592</v>
      </c>
      <c r="AP11" s="42">
        <v>6387704</v>
      </c>
      <c r="AQ11" s="42">
        <v>30248172</v>
      </c>
      <c r="AR11" s="42">
        <v>28843296</v>
      </c>
      <c r="AS11" s="42">
        <v>16311139</v>
      </c>
      <c r="AT11" s="42">
        <v>2662662</v>
      </c>
      <c r="AU11" s="42">
        <v>5715403</v>
      </c>
      <c r="AV11" s="42">
        <v>60200687</v>
      </c>
      <c r="AW11" s="42">
        <v>21384176</v>
      </c>
      <c r="AX11" s="42">
        <v>8747364</v>
      </c>
      <c r="AY11" s="42">
        <v>3629282</v>
      </c>
      <c r="AZ11" s="42">
        <v>7638051</v>
      </c>
      <c r="BA11" s="42">
        <v>14566826</v>
      </c>
      <c r="BB11" s="42">
        <v>18955498</v>
      </c>
      <c r="BC11" s="42">
        <v>6602473</v>
      </c>
      <c r="BD11" s="42">
        <v>5429434</v>
      </c>
      <c r="BE11" s="42">
        <v>6370111</v>
      </c>
      <c r="BF11" s="42">
        <v>182577623</v>
      </c>
      <c r="BG11" s="42">
        <v>4100427</v>
      </c>
      <c r="BH11" s="42">
        <v>83050625</v>
      </c>
      <c r="BI11" s="42">
        <v>7970052</v>
      </c>
      <c r="BJ11" s="42">
        <v>9856995</v>
      </c>
      <c r="BK11" s="42">
        <v>41896630</v>
      </c>
      <c r="BL11" s="42">
        <v>12276635</v>
      </c>
      <c r="BM11" s="42">
        <v>40544783</v>
      </c>
      <c r="BN11" s="42">
        <v>31513539</v>
      </c>
      <c r="BO11" s="42">
        <v>12358334</v>
      </c>
      <c r="BP11" s="42">
        <v>69644587</v>
      </c>
      <c r="BQ11" s="42">
        <v>10709434</v>
      </c>
      <c r="BR11" s="42">
        <v>62807814</v>
      </c>
      <c r="BS11" s="42">
        <v>17727096</v>
      </c>
      <c r="BT11" s="42">
        <v>27342272</v>
      </c>
      <c r="BU11" s="42">
        <v>19611106</v>
      </c>
      <c r="BV11" s="42">
        <v>9938200</v>
      </c>
      <c r="BW11" s="42">
        <v>20024052</v>
      </c>
      <c r="BX11" s="42">
        <v>22596305</v>
      </c>
      <c r="BY11" s="42">
        <v>20666908</v>
      </c>
      <c r="BZ11" s="42">
        <v>26008990</v>
      </c>
      <c r="CA11" s="42">
        <v>47499262</v>
      </c>
      <c r="CB11" s="42">
        <v>42261277</v>
      </c>
      <c r="CC11" s="42">
        <v>26786800</v>
      </c>
      <c r="CD11" s="42">
        <v>7918129</v>
      </c>
      <c r="CE11" s="42">
        <v>1169600</v>
      </c>
      <c r="CF11" s="42">
        <v>42426620</v>
      </c>
      <c r="CG11" s="42">
        <v>15011520</v>
      </c>
      <c r="CH11" s="42">
        <v>122325103</v>
      </c>
      <c r="CI11" s="42">
        <v>2243511</v>
      </c>
      <c r="CJ11" s="42">
        <f t="shared" si="0"/>
        <v>2464203871</v>
      </c>
    </row>
    <row r="12" spans="1:88" ht="46.5" customHeight="1">
      <c r="A12" s="57" t="s">
        <v>158</v>
      </c>
      <c r="B12" s="42">
        <v>5815</v>
      </c>
      <c r="C12" s="42">
        <v>1047883</v>
      </c>
      <c r="D12" s="42">
        <v>816</v>
      </c>
      <c r="E12" s="42">
        <v>10263018</v>
      </c>
      <c r="F12" s="42">
        <v>10792</v>
      </c>
      <c r="G12" s="42">
        <v>0</v>
      </c>
      <c r="H12" s="42">
        <v>1318215</v>
      </c>
      <c r="I12" s="42">
        <v>450360</v>
      </c>
      <c r="J12" s="42">
        <v>0</v>
      </c>
      <c r="K12" s="42">
        <v>16269859</v>
      </c>
      <c r="L12" s="42">
        <v>2350</v>
      </c>
      <c r="M12" s="42">
        <v>468011</v>
      </c>
      <c r="N12" s="42">
        <v>321253</v>
      </c>
      <c r="O12" s="42">
        <v>317747</v>
      </c>
      <c r="P12" s="42">
        <v>45370</v>
      </c>
      <c r="Q12" s="42">
        <v>2339828</v>
      </c>
      <c r="R12" s="42">
        <v>530000</v>
      </c>
      <c r="S12" s="42">
        <v>37411319</v>
      </c>
      <c r="T12" s="42">
        <v>179016</v>
      </c>
      <c r="U12" s="42">
        <v>1642589</v>
      </c>
      <c r="V12" s="42">
        <v>1041600</v>
      </c>
      <c r="W12" s="42">
        <v>6736423</v>
      </c>
      <c r="X12" s="42">
        <v>474891</v>
      </c>
      <c r="Y12" s="42">
        <v>73460200</v>
      </c>
      <c r="Z12" s="42">
        <v>587606</v>
      </c>
      <c r="AA12" s="42">
        <v>501307</v>
      </c>
      <c r="AB12" s="42">
        <v>3592590</v>
      </c>
      <c r="AC12" s="42">
        <v>112372</v>
      </c>
      <c r="AD12" s="42">
        <v>687760</v>
      </c>
      <c r="AE12" s="42">
        <v>914200</v>
      </c>
      <c r="AF12" s="42">
        <v>0</v>
      </c>
      <c r="AG12" s="42">
        <v>0</v>
      </c>
      <c r="AH12" s="42">
        <v>1453</v>
      </c>
      <c r="AI12" s="42">
        <v>0</v>
      </c>
      <c r="AJ12" s="42">
        <v>7708911</v>
      </c>
      <c r="AK12" s="42">
        <v>14500</v>
      </c>
      <c r="AL12" s="42">
        <v>292764</v>
      </c>
      <c r="AM12" s="42">
        <v>153466</v>
      </c>
      <c r="AN12" s="42">
        <v>4000</v>
      </c>
      <c r="AO12" s="42">
        <v>0</v>
      </c>
      <c r="AP12" s="42">
        <v>0</v>
      </c>
      <c r="AQ12" s="42">
        <v>223054</v>
      </c>
      <c r="AR12" s="42">
        <v>8510</v>
      </c>
      <c r="AS12" s="42">
        <v>5082</v>
      </c>
      <c r="AT12" s="42">
        <v>0</v>
      </c>
      <c r="AU12" s="42">
        <v>0</v>
      </c>
      <c r="AV12" s="42">
        <v>185916</v>
      </c>
      <c r="AW12" s="42">
        <v>3599118</v>
      </c>
      <c r="AX12" s="42">
        <v>4639801</v>
      </c>
      <c r="AY12" s="42">
        <v>780000</v>
      </c>
      <c r="AZ12" s="42">
        <v>0</v>
      </c>
      <c r="BA12" s="42">
        <v>0</v>
      </c>
      <c r="BB12" s="42">
        <v>175402</v>
      </c>
      <c r="BC12" s="42">
        <v>2896282</v>
      </c>
      <c r="BD12" s="42">
        <v>139381</v>
      </c>
      <c r="BE12" s="42">
        <v>0</v>
      </c>
      <c r="BF12" s="42">
        <v>908515</v>
      </c>
      <c r="BG12" s="42">
        <v>7614000</v>
      </c>
      <c r="BH12" s="42">
        <v>0</v>
      </c>
      <c r="BI12" s="42">
        <v>10000</v>
      </c>
      <c r="BJ12" s="42">
        <v>52500</v>
      </c>
      <c r="BK12" s="42">
        <v>9178773</v>
      </c>
      <c r="BL12" s="42">
        <v>0</v>
      </c>
      <c r="BM12" s="42">
        <v>12067296</v>
      </c>
      <c r="BN12" s="42">
        <v>1608738</v>
      </c>
      <c r="BO12" s="42">
        <v>0</v>
      </c>
      <c r="BP12" s="42">
        <v>356648</v>
      </c>
      <c r="BQ12" s="42">
        <v>0</v>
      </c>
      <c r="BR12" s="42">
        <v>351072</v>
      </c>
      <c r="BS12" s="42">
        <v>9844600</v>
      </c>
      <c r="BT12" s="42">
        <v>487392</v>
      </c>
      <c r="BU12" s="42">
        <v>222838</v>
      </c>
      <c r="BV12" s="42">
        <v>0</v>
      </c>
      <c r="BW12" s="42">
        <v>423155</v>
      </c>
      <c r="BX12" s="42">
        <v>21856221</v>
      </c>
      <c r="BY12" s="42">
        <v>0</v>
      </c>
      <c r="BZ12" s="42">
        <v>1525432</v>
      </c>
      <c r="CA12" s="42">
        <v>1210532</v>
      </c>
      <c r="CB12" s="42">
        <v>1287342</v>
      </c>
      <c r="CC12" s="42">
        <v>394400</v>
      </c>
      <c r="CD12" s="42">
        <v>0</v>
      </c>
      <c r="CE12" s="42">
        <v>0</v>
      </c>
      <c r="CF12" s="42">
        <v>0</v>
      </c>
      <c r="CG12" s="42">
        <v>72000</v>
      </c>
      <c r="CH12" s="42">
        <v>0</v>
      </c>
      <c r="CI12" s="42">
        <v>0</v>
      </c>
      <c r="CJ12" s="42">
        <f t="shared" si="0"/>
        <v>251032284</v>
      </c>
    </row>
    <row r="13" spans="1:88" ht="35.25" customHeight="1">
      <c r="A13" s="57" t="s">
        <v>159</v>
      </c>
      <c r="B13" s="42">
        <v>87863826</v>
      </c>
      <c r="C13" s="42">
        <v>20340916</v>
      </c>
      <c r="D13" s="42">
        <v>6775582</v>
      </c>
      <c r="E13" s="42">
        <v>14124696</v>
      </c>
      <c r="F13" s="42">
        <v>2328166</v>
      </c>
      <c r="G13" s="42">
        <v>232615</v>
      </c>
      <c r="H13" s="42">
        <v>43464062</v>
      </c>
      <c r="I13" s="42">
        <v>5508235</v>
      </c>
      <c r="J13" s="42">
        <v>21072278</v>
      </c>
      <c r="K13" s="42">
        <v>15338372</v>
      </c>
      <c r="L13" s="42">
        <v>5606125</v>
      </c>
      <c r="M13" s="42">
        <v>21099703</v>
      </c>
      <c r="N13" s="42">
        <v>2565509</v>
      </c>
      <c r="O13" s="42">
        <v>19407020</v>
      </c>
      <c r="P13" s="42">
        <v>14543153</v>
      </c>
      <c r="Q13" s="42">
        <v>25617700</v>
      </c>
      <c r="R13" s="42">
        <v>1744942</v>
      </c>
      <c r="S13" s="42">
        <v>15100521</v>
      </c>
      <c r="T13" s="42">
        <v>10303060</v>
      </c>
      <c r="U13" s="42">
        <v>3910303</v>
      </c>
      <c r="V13" s="42">
        <v>3621404</v>
      </c>
      <c r="W13" s="42">
        <v>17437546</v>
      </c>
      <c r="X13" s="42">
        <v>8114662</v>
      </c>
      <c r="Y13" s="42">
        <v>2896436</v>
      </c>
      <c r="Z13" s="42">
        <v>83703688</v>
      </c>
      <c r="AA13" s="42">
        <v>36940402</v>
      </c>
      <c r="AB13" s="42">
        <v>7832729</v>
      </c>
      <c r="AC13" s="42">
        <v>4342548</v>
      </c>
      <c r="AD13" s="42">
        <v>35852252</v>
      </c>
      <c r="AE13" s="42">
        <v>9952320</v>
      </c>
      <c r="AF13" s="42">
        <v>1732385</v>
      </c>
      <c r="AG13" s="42">
        <v>76250200</v>
      </c>
      <c r="AH13" s="42">
        <v>4610262</v>
      </c>
      <c r="AI13" s="42">
        <v>150102</v>
      </c>
      <c r="AJ13" s="42">
        <v>42490817</v>
      </c>
      <c r="AK13" s="42">
        <v>3226360</v>
      </c>
      <c r="AL13" s="42">
        <v>17588804</v>
      </c>
      <c r="AM13" s="42">
        <v>14612958</v>
      </c>
      <c r="AN13" s="42">
        <v>11033733</v>
      </c>
      <c r="AO13" s="42">
        <v>10981551</v>
      </c>
      <c r="AP13" s="42">
        <v>17648349</v>
      </c>
      <c r="AQ13" s="42">
        <v>18288612</v>
      </c>
      <c r="AR13" s="42">
        <v>30344907</v>
      </c>
      <c r="AS13" s="42">
        <v>5025321</v>
      </c>
      <c r="AT13" s="42">
        <v>1451581</v>
      </c>
      <c r="AU13" s="42">
        <v>5002522</v>
      </c>
      <c r="AV13" s="42">
        <v>49868585</v>
      </c>
      <c r="AW13" s="42">
        <v>8186984</v>
      </c>
      <c r="AX13" s="42">
        <v>6680493</v>
      </c>
      <c r="AY13" s="42">
        <v>11820661</v>
      </c>
      <c r="AZ13" s="42">
        <v>2682232</v>
      </c>
      <c r="BA13" s="42">
        <v>11234365</v>
      </c>
      <c r="BB13" s="42">
        <v>12080784</v>
      </c>
      <c r="BC13" s="42">
        <v>30905597</v>
      </c>
      <c r="BD13" s="42">
        <v>7075951</v>
      </c>
      <c r="BE13" s="42">
        <v>2634234</v>
      </c>
      <c r="BF13" s="42">
        <v>11744910</v>
      </c>
      <c r="BG13" s="42">
        <v>8859913</v>
      </c>
      <c r="BH13" s="42">
        <v>26778737</v>
      </c>
      <c r="BI13" s="42">
        <v>2874627</v>
      </c>
      <c r="BJ13" s="42">
        <v>10525490</v>
      </c>
      <c r="BK13" s="42">
        <v>29561018</v>
      </c>
      <c r="BL13" s="42">
        <v>9572953</v>
      </c>
      <c r="BM13" s="42">
        <v>25355860</v>
      </c>
      <c r="BN13" s="42">
        <v>17822766</v>
      </c>
      <c r="BO13" s="42">
        <v>2196077</v>
      </c>
      <c r="BP13" s="42">
        <v>41938679</v>
      </c>
      <c r="BQ13" s="42">
        <v>6547133</v>
      </c>
      <c r="BR13" s="42">
        <v>31782095</v>
      </c>
      <c r="BS13" s="42">
        <v>11993698</v>
      </c>
      <c r="BT13" s="42">
        <v>12164719</v>
      </c>
      <c r="BU13" s="42">
        <v>9005445</v>
      </c>
      <c r="BV13" s="42">
        <v>7021100</v>
      </c>
      <c r="BW13" s="42">
        <v>24859125</v>
      </c>
      <c r="BX13" s="42">
        <v>16463322</v>
      </c>
      <c r="BY13" s="42">
        <v>5765263</v>
      </c>
      <c r="BZ13" s="42">
        <v>7750363</v>
      </c>
      <c r="CA13" s="42">
        <v>70377001</v>
      </c>
      <c r="CB13" s="42">
        <v>37211932</v>
      </c>
      <c r="CC13" s="42">
        <v>14176300</v>
      </c>
      <c r="CD13" s="42">
        <v>29070654</v>
      </c>
      <c r="CE13" s="42">
        <v>836800</v>
      </c>
      <c r="CF13" s="42">
        <v>18614625</v>
      </c>
      <c r="CG13" s="42">
        <v>12664244</v>
      </c>
      <c r="CH13" s="42">
        <v>269708390</v>
      </c>
      <c r="CI13" s="42">
        <v>3356278</v>
      </c>
      <c r="CJ13" s="42">
        <f t="shared" si="0"/>
        <v>1727848638</v>
      </c>
    </row>
    <row r="14" spans="1:88" ht="25.5" customHeight="1">
      <c r="A14" s="57" t="s">
        <v>112</v>
      </c>
      <c r="B14" s="42">
        <v>46580944</v>
      </c>
      <c r="C14" s="42">
        <v>13986047</v>
      </c>
      <c r="D14" s="42">
        <v>8092888</v>
      </c>
      <c r="E14" s="42">
        <v>132305850</v>
      </c>
      <c r="F14" s="42">
        <v>7340262</v>
      </c>
      <c r="G14" s="42">
        <v>178800</v>
      </c>
      <c r="H14" s="42">
        <v>11099399</v>
      </c>
      <c r="I14" s="42">
        <v>5543800</v>
      </c>
      <c r="J14" s="42">
        <v>49954854</v>
      </c>
      <c r="K14" s="42">
        <v>20780173</v>
      </c>
      <c r="L14" s="42">
        <v>244888094</v>
      </c>
      <c r="M14" s="42">
        <v>18144385</v>
      </c>
      <c r="N14" s="42">
        <v>2580456</v>
      </c>
      <c r="O14" s="42">
        <v>13038014</v>
      </c>
      <c r="P14" s="42">
        <v>6164930</v>
      </c>
      <c r="Q14" s="42">
        <v>40612211</v>
      </c>
      <c r="R14" s="42">
        <v>3044302</v>
      </c>
      <c r="S14" s="42">
        <v>7580528</v>
      </c>
      <c r="T14" s="42">
        <v>18228879</v>
      </c>
      <c r="U14" s="42">
        <v>5222949</v>
      </c>
      <c r="V14" s="42">
        <v>8918590</v>
      </c>
      <c r="W14" s="42">
        <v>62585600</v>
      </c>
      <c r="X14" s="42">
        <v>17746937</v>
      </c>
      <c r="Y14" s="42">
        <v>18626921</v>
      </c>
      <c r="Z14" s="42">
        <v>44912385</v>
      </c>
      <c r="AA14" s="42">
        <v>24526742</v>
      </c>
      <c r="AB14" s="42">
        <v>11999594</v>
      </c>
      <c r="AC14" s="42">
        <v>11408406</v>
      </c>
      <c r="AD14" s="42">
        <v>17636591</v>
      </c>
      <c r="AE14" s="42">
        <v>3882229</v>
      </c>
      <c r="AF14" s="42">
        <v>1607398</v>
      </c>
      <c r="AG14" s="42">
        <v>26667522</v>
      </c>
      <c r="AH14" s="42">
        <v>10923189</v>
      </c>
      <c r="AI14" s="42">
        <v>487935</v>
      </c>
      <c r="AJ14" s="42">
        <v>97860896</v>
      </c>
      <c r="AK14" s="42">
        <v>5510285</v>
      </c>
      <c r="AL14" s="42">
        <v>17141247</v>
      </c>
      <c r="AM14" s="42">
        <v>11038387</v>
      </c>
      <c r="AN14" s="42">
        <v>122290357</v>
      </c>
      <c r="AO14" s="42">
        <v>5774800</v>
      </c>
      <c r="AP14" s="42">
        <v>18361176</v>
      </c>
      <c r="AQ14" s="42">
        <v>17717629</v>
      </c>
      <c r="AR14" s="42">
        <v>14522344</v>
      </c>
      <c r="AS14" s="42">
        <v>10282142</v>
      </c>
      <c r="AT14" s="42">
        <v>5462431</v>
      </c>
      <c r="AU14" s="42">
        <v>9104004</v>
      </c>
      <c r="AV14" s="42">
        <v>30237885</v>
      </c>
      <c r="AW14" s="42">
        <v>10277001</v>
      </c>
      <c r="AX14" s="42">
        <v>58052328</v>
      </c>
      <c r="AY14" s="42">
        <v>4549586</v>
      </c>
      <c r="AZ14" s="42">
        <v>30013712</v>
      </c>
      <c r="BA14" s="42">
        <v>4305646</v>
      </c>
      <c r="BB14" s="42">
        <v>8653889</v>
      </c>
      <c r="BC14" s="42">
        <v>15731944</v>
      </c>
      <c r="BD14" s="42">
        <v>17352402</v>
      </c>
      <c r="BE14" s="42">
        <v>2831805</v>
      </c>
      <c r="BF14" s="42">
        <v>889554379</v>
      </c>
      <c r="BG14" s="42">
        <v>33359279</v>
      </c>
      <c r="BH14" s="42">
        <v>14960749</v>
      </c>
      <c r="BI14" s="42">
        <v>31830464</v>
      </c>
      <c r="BJ14" s="42">
        <v>7390513</v>
      </c>
      <c r="BK14" s="42">
        <v>19786652</v>
      </c>
      <c r="BL14" s="42">
        <v>8014632</v>
      </c>
      <c r="BM14" s="42">
        <v>23993466</v>
      </c>
      <c r="BN14" s="42">
        <v>21562994</v>
      </c>
      <c r="BO14" s="42">
        <v>8601375</v>
      </c>
      <c r="BP14" s="42">
        <v>536810449</v>
      </c>
      <c r="BQ14" s="42">
        <v>3346378</v>
      </c>
      <c r="BR14" s="42">
        <v>29722073</v>
      </c>
      <c r="BS14" s="42">
        <v>20735223</v>
      </c>
      <c r="BT14" s="42">
        <v>7051817</v>
      </c>
      <c r="BU14" s="42">
        <v>6978882</v>
      </c>
      <c r="BV14" s="42">
        <v>19972980</v>
      </c>
      <c r="BW14" s="42">
        <v>9907588</v>
      </c>
      <c r="BX14" s="42">
        <v>9510982</v>
      </c>
      <c r="BY14" s="42">
        <v>5441518</v>
      </c>
      <c r="BZ14" s="42">
        <v>11244507</v>
      </c>
      <c r="CA14" s="42">
        <v>29119138</v>
      </c>
      <c r="CB14" s="42">
        <v>623755088</v>
      </c>
      <c r="CC14" s="42">
        <v>14034300</v>
      </c>
      <c r="CD14" s="42">
        <v>15750838</v>
      </c>
      <c r="CE14" s="42">
        <v>1420800</v>
      </c>
      <c r="CF14" s="42">
        <v>19725857</v>
      </c>
      <c r="CG14" s="42">
        <v>7698075</v>
      </c>
      <c r="CH14" s="42">
        <v>324537945</v>
      </c>
      <c r="CI14" s="42">
        <v>6597695</v>
      </c>
      <c r="CJ14" s="42">
        <f t="shared" si="0"/>
        <v>4196786336</v>
      </c>
    </row>
    <row r="15" spans="1:88" ht="42.75" customHeight="1">
      <c r="A15" s="57" t="s">
        <v>114</v>
      </c>
      <c r="B15" s="42">
        <v>1548980</v>
      </c>
      <c r="C15" s="42">
        <v>0</v>
      </c>
      <c r="D15" s="42">
        <v>0</v>
      </c>
      <c r="E15" s="42">
        <v>8132</v>
      </c>
      <c r="F15" s="42">
        <v>0</v>
      </c>
      <c r="G15" s="42">
        <v>0</v>
      </c>
      <c r="H15" s="42">
        <v>0</v>
      </c>
      <c r="I15" s="42">
        <v>334274</v>
      </c>
      <c r="J15" s="42">
        <v>0</v>
      </c>
      <c r="K15" s="42">
        <v>0</v>
      </c>
      <c r="L15" s="42">
        <v>70712</v>
      </c>
      <c r="M15" s="42">
        <v>0</v>
      </c>
      <c r="N15" s="42">
        <v>9562</v>
      </c>
      <c r="O15" s="42">
        <v>0</v>
      </c>
      <c r="P15" s="42">
        <v>0</v>
      </c>
      <c r="Q15" s="42">
        <v>12500</v>
      </c>
      <c r="R15" s="42">
        <v>0</v>
      </c>
      <c r="S15" s="42">
        <v>160149</v>
      </c>
      <c r="T15" s="42">
        <v>218676</v>
      </c>
      <c r="U15" s="42">
        <v>0</v>
      </c>
      <c r="V15" s="42">
        <v>500</v>
      </c>
      <c r="W15" s="42">
        <v>270348</v>
      </c>
      <c r="X15" s="42">
        <v>0</v>
      </c>
      <c r="Y15" s="42">
        <v>593140</v>
      </c>
      <c r="Z15" s="42">
        <v>843194</v>
      </c>
      <c r="AA15" s="42">
        <v>8423609</v>
      </c>
      <c r="AB15" s="42">
        <v>78500</v>
      </c>
      <c r="AC15" s="42">
        <v>874631</v>
      </c>
      <c r="AD15" s="42">
        <v>182592</v>
      </c>
      <c r="AE15" s="42">
        <v>0</v>
      </c>
      <c r="AF15" s="42">
        <v>0</v>
      </c>
      <c r="AG15" s="42">
        <v>1039310</v>
      </c>
      <c r="AH15" s="42">
        <v>0</v>
      </c>
      <c r="AI15" s="42">
        <v>0</v>
      </c>
      <c r="AJ15" s="42">
        <v>645573</v>
      </c>
      <c r="AK15" s="42">
        <v>428925</v>
      </c>
      <c r="AL15" s="42">
        <v>539621</v>
      </c>
      <c r="AM15" s="42">
        <v>0</v>
      </c>
      <c r="AN15" s="42">
        <v>665413</v>
      </c>
      <c r="AO15" s="42">
        <v>51000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282537</v>
      </c>
      <c r="AX15" s="42">
        <v>0</v>
      </c>
      <c r="AY15" s="42">
        <v>0</v>
      </c>
      <c r="AZ15" s="42">
        <v>239100</v>
      </c>
      <c r="BA15" s="42">
        <v>15029</v>
      </c>
      <c r="BB15" s="42">
        <v>0</v>
      </c>
      <c r="BC15" s="42">
        <v>0</v>
      </c>
      <c r="BD15" s="42">
        <v>0</v>
      </c>
      <c r="BE15" s="42">
        <v>0</v>
      </c>
      <c r="BF15" s="42">
        <v>405200</v>
      </c>
      <c r="BG15" s="42">
        <v>0</v>
      </c>
      <c r="BH15" s="42">
        <v>1292764</v>
      </c>
      <c r="BI15" s="42">
        <v>0</v>
      </c>
      <c r="BJ15" s="42">
        <v>190756</v>
      </c>
      <c r="BK15" s="42">
        <v>6382209</v>
      </c>
      <c r="BL15" s="42">
        <v>0</v>
      </c>
      <c r="BM15" s="42">
        <v>2041417</v>
      </c>
      <c r="BN15" s="42">
        <v>367039</v>
      </c>
      <c r="BO15" s="42">
        <v>0</v>
      </c>
      <c r="BP15" s="42">
        <v>975</v>
      </c>
      <c r="BQ15" s="42">
        <v>0</v>
      </c>
      <c r="BR15" s="42">
        <v>1625033</v>
      </c>
      <c r="BS15" s="42">
        <v>547705</v>
      </c>
      <c r="BT15" s="42">
        <v>192032</v>
      </c>
      <c r="BU15" s="42">
        <v>11484</v>
      </c>
      <c r="BV15" s="42">
        <v>0</v>
      </c>
      <c r="BW15" s="42">
        <v>0</v>
      </c>
      <c r="BX15" s="42">
        <v>0</v>
      </c>
      <c r="BY15" s="42">
        <v>53102</v>
      </c>
      <c r="BZ15" s="42">
        <v>11075</v>
      </c>
      <c r="CA15" s="42">
        <v>255041</v>
      </c>
      <c r="CB15" s="42">
        <v>8685</v>
      </c>
      <c r="CC15" s="42">
        <v>0</v>
      </c>
      <c r="CD15" s="42">
        <v>0</v>
      </c>
      <c r="CE15" s="42">
        <v>901000</v>
      </c>
      <c r="CF15" s="42">
        <v>44800</v>
      </c>
      <c r="CG15" s="42">
        <v>0</v>
      </c>
      <c r="CH15" s="42">
        <v>0</v>
      </c>
      <c r="CI15" s="42">
        <v>0</v>
      </c>
      <c r="CJ15" s="42">
        <f t="shared" si="0"/>
        <v>31866324</v>
      </c>
    </row>
    <row r="16" spans="1:88" ht="29.25" customHeight="1">
      <c r="A16" s="57" t="s">
        <v>116</v>
      </c>
      <c r="B16" s="42">
        <v>122243</v>
      </c>
      <c r="C16" s="42">
        <v>860040</v>
      </c>
      <c r="D16" s="42">
        <v>133049</v>
      </c>
      <c r="E16" s="42">
        <v>569253</v>
      </c>
      <c r="F16" s="42">
        <v>12803</v>
      </c>
      <c r="G16" s="42">
        <v>0</v>
      </c>
      <c r="H16" s="42">
        <v>1175772</v>
      </c>
      <c r="I16" s="42">
        <v>339949</v>
      </c>
      <c r="J16" s="42">
        <v>1100722</v>
      </c>
      <c r="K16" s="42">
        <v>567097</v>
      </c>
      <c r="L16" s="42">
        <v>13083</v>
      </c>
      <c r="M16" s="42">
        <v>911313</v>
      </c>
      <c r="N16" s="42">
        <v>2184</v>
      </c>
      <c r="O16" s="42">
        <v>74998</v>
      </c>
      <c r="P16" s="42">
        <v>639829</v>
      </c>
      <c r="Q16" s="42">
        <v>490948</v>
      </c>
      <c r="R16" s="42">
        <v>243323</v>
      </c>
      <c r="S16" s="42">
        <v>529205</v>
      </c>
      <c r="T16" s="42">
        <v>52136</v>
      </c>
      <c r="U16" s="42">
        <v>312331</v>
      </c>
      <c r="V16" s="42">
        <v>0</v>
      </c>
      <c r="W16" s="42">
        <v>86054</v>
      </c>
      <c r="X16" s="42">
        <v>1950268</v>
      </c>
      <c r="Y16" s="42">
        <v>3000</v>
      </c>
      <c r="Z16" s="42">
        <v>997064</v>
      </c>
      <c r="AA16" s="42">
        <v>1147913</v>
      </c>
      <c r="AB16" s="42">
        <v>336991</v>
      </c>
      <c r="AC16" s="42">
        <v>95855</v>
      </c>
      <c r="AD16" s="42">
        <v>1063504</v>
      </c>
      <c r="AE16" s="42">
        <v>512550</v>
      </c>
      <c r="AF16" s="42">
        <v>0</v>
      </c>
      <c r="AG16" s="42">
        <v>93034</v>
      </c>
      <c r="AH16" s="42">
        <v>1007964</v>
      </c>
      <c r="AI16" s="42">
        <v>2880</v>
      </c>
      <c r="AJ16" s="42">
        <v>1284147</v>
      </c>
      <c r="AK16" s="42">
        <v>0</v>
      </c>
      <c r="AL16" s="42">
        <v>745546</v>
      </c>
      <c r="AM16" s="42">
        <v>88694</v>
      </c>
      <c r="AN16" s="42">
        <v>175049</v>
      </c>
      <c r="AO16" s="42">
        <v>598793</v>
      </c>
      <c r="AP16" s="42">
        <v>1003052</v>
      </c>
      <c r="AQ16" s="42">
        <v>938596</v>
      </c>
      <c r="AR16" s="42">
        <v>35669</v>
      </c>
      <c r="AS16" s="42">
        <v>0</v>
      </c>
      <c r="AT16" s="42">
        <v>103180</v>
      </c>
      <c r="AU16" s="42">
        <v>0</v>
      </c>
      <c r="AV16" s="42">
        <v>1797029</v>
      </c>
      <c r="AW16" s="42">
        <v>107641</v>
      </c>
      <c r="AX16" s="42">
        <v>0</v>
      </c>
      <c r="AY16" s="42">
        <v>84881</v>
      </c>
      <c r="AZ16" s="42">
        <v>0</v>
      </c>
      <c r="BA16" s="42">
        <v>75737</v>
      </c>
      <c r="BB16" s="42">
        <v>115621</v>
      </c>
      <c r="BC16" s="42">
        <v>214174</v>
      </c>
      <c r="BD16" s="42">
        <v>522000</v>
      </c>
      <c r="BE16" s="42">
        <v>0</v>
      </c>
      <c r="BF16" s="42">
        <v>717257</v>
      </c>
      <c r="BG16" s="42">
        <v>0</v>
      </c>
      <c r="BH16" s="42">
        <v>1829536</v>
      </c>
      <c r="BI16" s="42">
        <v>7966</v>
      </c>
      <c r="BJ16" s="42">
        <v>160920</v>
      </c>
      <c r="BK16" s="42">
        <v>496713</v>
      </c>
      <c r="BL16" s="42">
        <v>0</v>
      </c>
      <c r="BM16" s="42">
        <v>1172834</v>
      </c>
      <c r="BN16" s="42">
        <v>1817946</v>
      </c>
      <c r="BO16" s="42">
        <v>0</v>
      </c>
      <c r="BP16" s="42">
        <v>1972903</v>
      </c>
      <c r="BQ16" s="42">
        <v>0</v>
      </c>
      <c r="BR16" s="42">
        <v>78351</v>
      </c>
      <c r="BS16" s="42">
        <v>137477</v>
      </c>
      <c r="BT16" s="42">
        <v>984020</v>
      </c>
      <c r="BU16" s="42">
        <v>243877</v>
      </c>
      <c r="BV16" s="42">
        <v>1347400</v>
      </c>
      <c r="BW16" s="42">
        <v>1285968</v>
      </c>
      <c r="BX16" s="42">
        <v>847475</v>
      </c>
      <c r="BY16" s="42">
        <v>173899</v>
      </c>
      <c r="BZ16" s="42">
        <v>30917</v>
      </c>
      <c r="CA16" s="42">
        <v>584237</v>
      </c>
      <c r="CB16" s="42">
        <v>1389226</v>
      </c>
      <c r="CC16" s="42">
        <v>0</v>
      </c>
      <c r="CD16" s="42">
        <v>1497659</v>
      </c>
      <c r="CE16" s="42">
        <v>0</v>
      </c>
      <c r="CF16" s="42">
        <v>406328</v>
      </c>
      <c r="CG16" s="42">
        <v>765776</v>
      </c>
      <c r="CH16" s="42">
        <v>0</v>
      </c>
      <c r="CI16" s="42">
        <v>143787</v>
      </c>
      <c r="CJ16" s="42">
        <f t="shared" si="0"/>
        <v>41429636</v>
      </c>
    </row>
    <row r="17" spans="1:88" ht="21.75" customHeight="1">
      <c r="A17" s="57" t="s">
        <v>118</v>
      </c>
      <c r="B17" s="42">
        <v>17545351</v>
      </c>
      <c r="C17" s="42">
        <v>712518</v>
      </c>
      <c r="D17" s="42">
        <v>640991</v>
      </c>
      <c r="E17" s="42">
        <v>1640361</v>
      </c>
      <c r="F17" s="42">
        <v>59299</v>
      </c>
      <c r="G17" s="42">
        <v>0</v>
      </c>
      <c r="H17" s="42">
        <v>520308</v>
      </c>
      <c r="I17" s="42">
        <v>116787</v>
      </c>
      <c r="J17" s="42">
        <v>713348432</v>
      </c>
      <c r="K17" s="42">
        <v>5511619</v>
      </c>
      <c r="L17" s="42">
        <v>602939</v>
      </c>
      <c r="M17" s="42">
        <v>5473452</v>
      </c>
      <c r="N17" s="42">
        <v>3271632</v>
      </c>
      <c r="O17" s="42">
        <v>22936</v>
      </c>
      <c r="P17" s="42">
        <v>17419095</v>
      </c>
      <c r="Q17" s="42">
        <v>14805701</v>
      </c>
      <c r="R17" s="42">
        <v>506200</v>
      </c>
      <c r="S17" s="42">
        <v>1762874</v>
      </c>
      <c r="T17" s="42">
        <v>1330507524</v>
      </c>
      <c r="U17" s="42">
        <v>3665324</v>
      </c>
      <c r="V17" s="42">
        <v>0</v>
      </c>
      <c r="W17" s="42">
        <v>5350729</v>
      </c>
      <c r="X17" s="42">
        <v>2811036</v>
      </c>
      <c r="Y17" s="42">
        <v>329079053</v>
      </c>
      <c r="Z17" s="42">
        <v>685671</v>
      </c>
      <c r="AA17" s="42">
        <v>6835194</v>
      </c>
      <c r="AB17" s="42">
        <v>209986</v>
      </c>
      <c r="AC17" s="42">
        <v>82055</v>
      </c>
      <c r="AD17" s="42">
        <v>2639320</v>
      </c>
      <c r="AE17" s="42">
        <v>2181007</v>
      </c>
      <c r="AF17" s="42">
        <v>2555094</v>
      </c>
      <c r="AG17" s="42">
        <v>40123018</v>
      </c>
      <c r="AH17" s="42">
        <v>1278879</v>
      </c>
      <c r="AI17" s="42">
        <v>2070</v>
      </c>
      <c r="AJ17" s="42">
        <v>7251885</v>
      </c>
      <c r="AK17" s="42">
        <v>837918</v>
      </c>
      <c r="AL17" s="42">
        <v>7238705</v>
      </c>
      <c r="AM17" s="42">
        <v>1166049</v>
      </c>
      <c r="AN17" s="42">
        <v>962206</v>
      </c>
      <c r="AO17" s="42">
        <v>1496286</v>
      </c>
      <c r="AP17" s="42">
        <v>2847613</v>
      </c>
      <c r="AQ17" s="42">
        <v>7999381</v>
      </c>
      <c r="AR17" s="42">
        <v>2673076</v>
      </c>
      <c r="AS17" s="42">
        <v>280738</v>
      </c>
      <c r="AT17" s="42">
        <v>1088486</v>
      </c>
      <c r="AU17" s="42">
        <v>74000</v>
      </c>
      <c r="AV17" s="42">
        <v>9494246</v>
      </c>
      <c r="AW17" s="42">
        <v>1543656</v>
      </c>
      <c r="AX17" s="42">
        <v>221310</v>
      </c>
      <c r="AY17" s="42">
        <v>0</v>
      </c>
      <c r="AZ17" s="42">
        <v>85783</v>
      </c>
      <c r="BA17" s="42">
        <v>274572</v>
      </c>
      <c r="BB17" s="42">
        <v>3219711</v>
      </c>
      <c r="BC17" s="42">
        <v>0</v>
      </c>
      <c r="BD17" s="42">
        <v>1662644</v>
      </c>
      <c r="BE17" s="42">
        <v>6300</v>
      </c>
      <c r="BF17" s="42">
        <v>228310</v>
      </c>
      <c r="BG17" s="42">
        <v>0</v>
      </c>
      <c r="BH17" s="42">
        <v>6146170</v>
      </c>
      <c r="BI17" s="42">
        <v>50500</v>
      </c>
      <c r="BJ17" s="42">
        <v>191403</v>
      </c>
      <c r="BK17" s="42">
        <v>320411</v>
      </c>
      <c r="BL17" s="42">
        <v>340893</v>
      </c>
      <c r="BM17" s="42">
        <v>6549597</v>
      </c>
      <c r="BN17" s="42">
        <v>891554</v>
      </c>
      <c r="BO17" s="42">
        <v>0</v>
      </c>
      <c r="BP17" s="42">
        <v>1874494</v>
      </c>
      <c r="BQ17" s="42">
        <v>683867</v>
      </c>
      <c r="BR17" s="42">
        <v>5246865</v>
      </c>
      <c r="BS17" s="42">
        <v>999903</v>
      </c>
      <c r="BT17" s="42">
        <v>132803</v>
      </c>
      <c r="BU17" s="42">
        <v>1273457</v>
      </c>
      <c r="BV17" s="42">
        <v>95700</v>
      </c>
      <c r="BW17" s="42">
        <v>3725067</v>
      </c>
      <c r="BX17" s="42">
        <v>2871166</v>
      </c>
      <c r="BY17" s="42">
        <v>1726355</v>
      </c>
      <c r="BZ17" s="42">
        <v>3147298</v>
      </c>
      <c r="CA17" s="42">
        <v>3468955</v>
      </c>
      <c r="CB17" s="42">
        <v>3105575132</v>
      </c>
      <c r="CC17" s="42">
        <v>0</v>
      </c>
      <c r="CD17" s="42">
        <v>959635</v>
      </c>
      <c r="CE17" s="42">
        <v>122100</v>
      </c>
      <c r="CF17" s="42">
        <v>1250402</v>
      </c>
      <c r="CG17" s="42">
        <v>4675707</v>
      </c>
      <c r="CH17" s="42">
        <v>3805152985</v>
      </c>
      <c r="CI17" s="42">
        <v>0</v>
      </c>
      <c r="CJ17" s="42">
        <f t="shared" si="0"/>
        <v>9520091749</v>
      </c>
    </row>
    <row r="18" spans="1:88" ht="25.5" customHeight="1">
      <c r="A18" s="57" t="s">
        <v>120</v>
      </c>
      <c r="B18" s="42">
        <v>965561</v>
      </c>
      <c r="C18" s="42">
        <v>9244048</v>
      </c>
      <c r="D18" s="42">
        <v>2894557</v>
      </c>
      <c r="E18" s="42">
        <v>8686784</v>
      </c>
      <c r="F18" s="42">
        <v>2159985</v>
      </c>
      <c r="G18" s="42">
        <v>0</v>
      </c>
      <c r="H18" s="42">
        <v>3580681</v>
      </c>
      <c r="I18" s="42">
        <v>4705050</v>
      </c>
      <c r="J18" s="42">
        <v>4333527</v>
      </c>
      <c r="K18" s="42">
        <v>10532100</v>
      </c>
      <c r="L18" s="42">
        <v>4906832</v>
      </c>
      <c r="M18" s="42">
        <v>7978164</v>
      </c>
      <c r="N18" s="42">
        <v>3462611</v>
      </c>
      <c r="O18" s="42">
        <v>98268007</v>
      </c>
      <c r="P18" s="42">
        <v>17496530</v>
      </c>
      <c r="Q18" s="42">
        <v>14686540</v>
      </c>
      <c r="R18" s="42">
        <v>4663467</v>
      </c>
      <c r="S18" s="42">
        <v>3178035</v>
      </c>
      <c r="T18" s="42">
        <v>2304015</v>
      </c>
      <c r="U18" s="42">
        <v>5537028</v>
      </c>
      <c r="V18" s="42">
        <v>1767081</v>
      </c>
      <c r="W18" s="42">
        <v>4645160</v>
      </c>
      <c r="X18" s="42">
        <v>2471798</v>
      </c>
      <c r="Y18" s="42">
        <v>3427262</v>
      </c>
      <c r="Z18" s="42">
        <v>19757800</v>
      </c>
      <c r="AA18" s="42">
        <v>823353</v>
      </c>
      <c r="AB18" s="42">
        <v>5288539</v>
      </c>
      <c r="AC18" s="42">
        <v>3662834</v>
      </c>
      <c r="AD18" s="42">
        <v>2941231</v>
      </c>
      <c r="AE18" s="42">
        <v>2092045</v>
      </c>
      <c r="AF18" s="42">
        <v>1933008</v>
      </c>
      <c r="AG18" s="42">
        <v>52925525</v>
      </c>
      <c r="AH18" s="42">
        <v>4259763</v>
      </c>
      <c r="AI18" s="42">
        <v>57373</v>
      </c>
      <c r="AJ18" s="42">
        <v>4914025</v>
      </c>
      <c r="AK18" s="42">
        <v>2166733</v>
      </c>
      <c r="AL18" s="42">
        <v>14282095</v>
      </c>
      <c r="AM18" s="42">
        <v>7062478</v>
      </c>
      <c r="AN18" s="42">
        <v>7881187</v>
      </c>
      <c r="AO18" s="42">
        <v>1681333</v>
      </c>
      <c r="AP18" s="42">
        <v>3395394</v>
      </c>
      <c r="AQ18" s="42">
        <v>18113647</v>
      </c>
      <c r="AR18" s="42">
        <v>86127107</v>
      </c>
      <c r="AS18" s="42">
        <v>2947880</v>
      </c>
      <c r="AT18" s="42">
        <v>1425450</v>
      </c>
      <c r="AU18" s="42">
        <v>2039873</v>
      </c>
      <c r="AV18" s="42">
        <v>18955712</v>
      </c>
      <c r="AW18" s="42">
        <v>2377972</v>
      </c>
      <c r="AX18" s="42">
        <v>9566327</v>
      </c>
      <c r="AY18" s="42">
        <v>2893846</v>
      </c>
      <c r="AZ18" s="42">
        <v>5772367</v>
      </c>
      <c r="BA18" s="42">
        <v>3591090</v>
      </c>
      <c r="BB18" s="42">
        <v>1137824</v>
      </c>
      <c r="BC18" s="42">
        <v>3116523</v>
      </c>
      <c r="BD18" s="42">
        <v>1677563</v>
      </c>
      <c r="BE18" s="42">
        <v>3855247</v>
      </c>
      <c r="BF18" s="42">
        <v>8445491</v>
      </c>
      <c r="BG18" s="42">
        <v>849840</v>
      </c>
      <c r="BH18" s="42">
        <v>17447628</v>
      </c>
      <c r="BI18" s="42">
        <v>2757125</v>
      </c>
      <c r="BJ18" s="42">
        <v>4357828</v>
      </c>
      <c r="BK18" s="42">
        <v>9276797</v>
      </c>
      <c r="BL18" s="42">
        <v>1242763</v>
      </c>
      <c r="BM18" s="42">
        <v>15498195</v>
      </c>
      <c r="BN18" s="42">
        <v>6579814</v>
      </c>
      <c r="BO18" s="42">
        <v>3199631</v>
      </c>
      <c r="BP18" s="42">
        <v>19894764</v>
      </c>
      <c r="BQ18" s="42">
        <v>1585340</v>
      </c>
      <c r="BR18" s="42">
        <v>12557180</v>
      </c>
      <c r="BS18" s="42">
        <v>4336469</v>
      </c>
      <c r="BT18" s="42">
        <v>91454333</v>
      </c>
      <c r="BU18" s="42">
        <v>6804483</v>
      </c>
      <c r="BV18" s="42">
        <v>1114500</v>
      </c>
      <c r="BW18" s="42">
        <v>96862</v>
      </c>
      <c r="BX18" s="42">
        <v>6734346</v>
      </c>
      <c r="BY18" s="42">
        <v>4284288</v>
      </c>
      <c r="BZ18" s="42">
        <v>5484276</v>
      </c>
      <c r="CA18" s="42">
        <v>24428062</v>
      </c>
      <c r="CB18" s="42">
        <v>14688984</v>
      </c>
      <c r="CC18" s="42">
        <v>4720700</v>
      </c>
      <c r="CD18" s="42">
        <v>2543736</v>
      </c>
      <c r="CE18" s="42">
        <v>4900</v>
      </c>
      <c r="CF18" s="42">
        <v>1291851</v>
      </c>
      <c r="CG18" s="42">
        <v>5517638</v>
      </c>
      <c r="CH18" s="42">
        <v>9831997</v>
      </c>
      <c r="CI18" s="42">
        <v>1838943</v>
      </c>
      <c r="CJ18" s="42">
        <f t="shared" si="0"/>
        <v>809486731</v>
      </c>
    </row>
    <row r="19" spans="1:88" ht="22.5" customHeight="1">
      <c r="A19" s="57" t="s">
        <v>160</v>
      </c>
      <c r="B19" s="42">
        <v>265575824</v>
      </c>
      <c r="C19" s="42">
        <v>287691306</v>
      </c>
      <c r="D19" s="42">
        <v>83452500</v>
      </c>
      <c r="E19" s="42">
        <v>163730184</v>
      </c>
      <c r="F19" s="42">
        <v>87384580</v>
      </c>
      <c r="G19" s="42">
        <v>2116782</v>
      </c>
      <c r="H19" s="42">
        <v>123571048</v>
      </c>
      <c r="I19" s="42">
        <v>98851216</v>
      </c>
      <c r="J19" s="42">
        <v>132407496</v>
      </c>
      <c r="K19" s="42">
        <v>200078860</v>
      </c>
      <c r="L19" s="42">
        <v>45657516</v>
      </c>
      <c r="M19" s="42">
        <v>194645664</v>
      </c>
      <c r="N19" s="42">
        <v>40906393</v>
      </c>
      <c r="O19" s="42">
        <v>168964845</v>
      </c>
      <c r="P19" s="42">
        <v>199217165</v>
      </c>
      <c r="Q19" s="42">
        <v>348774660</v>
      </c>
      <c r="R19" s="42">
        <v>72080609</v>
      </c>
      <c r="S19" s="42">
        <v>96553331</v>
      </c>
      <c r="T19" s="42">
        <v>223036668</v>
      </c>
      <c r="U19" s="42">
        <v>62056124</v>
      </c>
      <c r="V19" s="42">
        <v>43879551</v>
      </c>
      <c r="W19" s="42">
        <v>203654774</v>
      </c>
      <c r="X19" s="42">
        <v>126717020</v>
      </c>
      <c r="Y19" s="42">
        <v>49273787</v>
      </c>
      <c r="Z19" s="42">
        <v>558606753</v>
      </c>
      <c r="AA19" s="42">
        <v>173556985</v>
      </c>
      <c r="AB19" s="42">
        <v>87351770</v>
      </c>
      <c r="AC19" s="42">
        <v>104694973</v>
      </c>
      <c r="AD19" s="42">
        <v>200081273</v>
      </c>
      <c r="AE19" s="42">
        <v>84098043</v>
      </c>
      <c r="AF19" s="42">
        <v>10290800</v>
      </c>
      <c r="AG19" s="42">
        <v>752580126</v>
      </c>
      <c r="AH19" s="42">
        <v>63445791</v>
      </c>
      <c r="AI19" s="42">
        <v>3504266</v>
      </c>
      <c r="AJ19" s="42">
        <v>247070569</v>
      </c>
      <c r="AK19" s="42">
        <v>46250876</v>
      </c>
      <c r="AL19" s="42">
        <v>190354383</v>
      </c>
      <c r="AM19" s="42">
        <v>140114494</v>
      </c>
      <c r="AN19" s="42">
        <v>220271558</v>
      </c>
      <c r="AO19" s="42">
        <v>69968333</v>
      </c>
      <c r="AP19" s="42">
        <v>117047107</v>
      </c>
      <c r="AQ19" s="42">
        <v>192350642</v>
      </c>
      <c r="AR19" s="42">
        <v>175278578</v>
      </c>
      <c r="AS19" s="42">
        <v>76449801</v>
      </c>
      <c r="AT19" s="42">
        <v>41985502</v>
      </c>
      <c r="AU19" s="42">
        <v>45997845</v>
      </c>
      <c r="AV19" s="42">
        <v>313095863</v>
      </c>
      <c r="AW19" s="42">
        <v>137235630</v>
      </c>
      <c r="AX19" s="42">
        <v>157450626</v>
      </c>
      <c r="AY19" s="42">
        <v>39395377</v>
      </c>
      <c r="AZ19" s="42">
        <v>23581185</v>
      </c>
      <c r="BA19" s="42">
        <v>67403237</v>
      </c>
      <c r="BB19" s="42">
        <v>70068948</v>
      </c>
      <c r="BC19" s="42">
        <v>245416317</v>
      </c>
      <c r="BD19" s="42">
        <v>35464726</v>
      </c>
      <c r="BE19" s="42">
        <v>42817294</v>
      </c>
      <c r="BF19" s="42">
        <v>163057619</v>
      </c>
      <c r="BG19" s="42">
        <v>52454552</v>
      </c>
      <c r="BH19" s="42">
        <v>232979638</v>
      </c>
      <c r="BI19" s="42">
        <v>54097974</v>
      </c>
      <c r="BJ19" s="42">
        <v>53066848</v>
      </c>
      <c r="BK19" s="42">
        <v>233158186</v>
      </c>
      <c r="BL19" s="42">
        <v>89438189</v>
      </c>
      <c r="BM19" s="42">
        <v>266444448</v>
      </c>
      <c r="BN19" s="42">
        <v>192203423</v>
      </c>
      <c r="BO19" s="42">
        <v>45961134</v>
      </c>
      <c r="BP19" s="42">
        <v>705640144</v>
      </c>
      <c r="BQ19" s="42">
        <v>96476962</v>
      </c>
      <c r="BR19" s="42">
        <v>240554960</v>
      </c>
      <c r="BS19" s="42">
        <v>90479459</v>
      </c>
      <c r="BT19" s="42">
        <v>147966547</v>
      </c>
      <c r="BU19" s="42">
        <v>71842375</v>
      </c>
      <c r="BV19" s="42">
        <v>127876300</v>
      </c>
      <c r="BW19" s="42">
        <v>170818853</v>
      </c>
      <c r="BX19" s="42">
        <v>130107703</v>
      </c>
      <c r="BY19" s="42">
        <v>59884847</v>
      </c>
      <c r="BZ19" s="42">
        <v>114484112</v>
      </c>
      <c r="CA19" s="42">
        <v>139806071</v>
      </c>
      <c r="CB19" s="42">
        <v>2982314071</v>
      </c>
      <c r="CC19" s="42">
        <v>339503133</v>
      </c>
      <c r="CD19" s="42">
        <v>116715519</v>
      </c>
      <c r="CE19" s="42">
        <v>6081791</v>
      </c>
      <c r="CF19" s="42">
        <v>64195859</v>
      </c>
      <c r="CG19" s="42">
        <v>96665060</v>
      </c>
      <c r="CH19" s="42">
        <v>758961234</v>
      </c>
      <c r="CI19" s="42">
        <v>38794682</v>
      </c>
      <c r="CJ19" s="42">
        <f t="shared" si="0"/>
        <v>15935589267</v>
      </c>
    </row>
    <row r="20" spans="1:88" ht="33" customHeight="1">
      <c r="A20" s="57" t="s">
        <v>124</v>
      </c>
      <c r="B20" s="42">
        <v>49529446</v>
      </c>
      <c r="C20" s="42">
        <v>22699324</v>
      </c>
      <c r="D20" s="42">
        <v>1748262</v>
      </c>
      <c r="E20" s="42">
        <v>69628249</v>
      </c>
      <c r="F20" s="42">
        <v>320347</v>
      </c>
      <c r="G20" s="42">
        <v>139000</v>
      </c>
      <c r="H20" s="42">
        <v>4335542</v>
      </c>
      <c r="I20" s="42">
        <v>612506</v>
      </c>
      <c r="J20" s="42">
        <v>16576899</v>
      </c>
      <c r="K20" s="42">
        <v>15066275</v>
      </c>
      <c r="L20" s="42">
        <v>1562131</v>
      </c>
      <c r="M20" s="42">
        <v>6570724</v>
      </c>
      <c r="N20" s="42">
        <v>0</v>
      </c>
      <c r="O20" s="42">
        <v>74910590</v>
      </c>
      <c r="P20" s="42">
        <v>11033537</v>
      </c>
      <c r="Q20" s="42">
        <v>72635380</v>
      </c>
      <c r="R20" s="42">
        <v>4459289</v>
      </c>
      <c r="S20" s="42">
        <v>2193663</v>
      </c>
      <c r="T20" s="42">
        <v>95900973</v>
      </c>
      <c r="U20" s="42">
        <v>5725090</v>
      </c>
      <c r="V20" s="42">
        <v>1645110</v>
      </c>
      <c r="W20" s="42">
        <v>10013842</v>
      </c>
      <c r="X20" s="42">
        <v>4450513</v>
      </c>
      <c r="Y20" s="42">
        <v>1795423</v>
      </c>
      <c r="Z20" s="42">
        <v>22039561</v>
      </c>
      <c r="AA20" s="42">
        <v>3542748</v>
      </c>
      <c r="AB20" s="42">
        <v>3917655</v>
      </c>
      <c r="AC20" s="42">
        <v>1810578</v>
      </c>
      <c r="AD20" s="42">
        <v>10584690</v>
      </c>
      <c r="AE20" s="42">
        <v>856780</v>
      </c>
      <c r="AF20" s="42">
        <v>489925</v>
      </c>
      <c r="AG20" s="42">
        <v>10290267</v>
      </c>
      <c r="AH20" s="42">
        <v>2779096</v>
      </c>
      <c r="AI20" s="42">
        <v>0</v>
      </c>
      <c r="AJ20" s="42">
        <v>5112257</v>
      </c>
      <c r="AK20" s="42">
        <v>1726657</v>
      </c>
      <c r="AL20" s="42">
        <v>3473622</v>
      </c>
      <c r="AM20" s="42">
        <v>8150534</v>
      </c>
      <c r="AN20" s="42">
        <v>34745233</v>
      </c>
      <c r="AO20" s="42">
        <v>1751009</v>
      </c>
      <c r="AP20" s="42">
        <v>5912724</v>
      </c>
      <c r="AQ20" s="42">
        <v>5342270</v>
      </c>
      <c r="AR20" s="42">
        <v>2443108</v>
      </c>
      <c r="AS20" s="42">
        <v>2082415</v>
      </c>
      <c r="AT20" s="42">
        <v>1561168</v>
      </c>
      <c r="AU20" s="42">
        <v>2537252</v>
      </c>
      <c r="AV20" s="42">
        <v>18402800</v>
      </c>
      <c r="AW20" s="42">
        <v>7285844</v>
      </c>
      <c r="AX20" s="42">
        <v>3378723</v>
      </c>
      <c r="AY20" s="42">
        <v>876395</v>
      </c>
      <c r="AZ20" s="42">
        <v>1445990</v>
      </c>
      <c r="BA20" s="42">
        <v>1292281</v>
      </c>
      <c r="BB20" s="42">
        <v>4332386</v>
      </c>
      <c r="BC20" s="42">
        <v>32929473</v>
      </c>
      <c r="BD20" s="42">
        <v>3732087</v>
      </c>
      <c r="BE20" s="42">
        <v>103641</v>
      </c>
      <c r="BF20" s="42">
        <v>4724161</v>
      </c>
      <c r="BG20" s="42">
        <v>534434</v>
      </c>
      <c r="BH20" s="42">
        <v>1713591</v>
      </c>
      <c r="BI20" s="42">
        <v>1864338</v>
      </c>
      <c r="BJ20" s="42">
        <v>5029871</v>
      </c>
      <c r="BK20" s="42">
        <v>7627078</v>
      </c>
      <c r="BL20" s="42">
        <v>1270045</v>
      </c>
      <c r="BM20" s="42">
        <v>13020907</v>
      </c>
      <c r="BN20" s="42">
        <v>5115905</v>
      </c>
      <c r="BO20" s="42">
        <v>1338591</v>
      </c>
      <c r="BP20" s="42">
        <v>339440827</v>
      </c>
      <c r="BQ20" s="42">
        <v>346089</v>
      </c>
      <c r="BR20" s="42">
        <v>10250158</v>
      </c>
      <c r="BS20" s="42">
        <v>2563168</v>
      </c>
      <c r="BT20" s="42">
        <v>8160166</v>
      </c>
      <c r="BU20" s="42">
        <v>1468216</v>
      </c>
      <c r="BV20" s="42">
        <v>6863600</v>
      </c>
      <c r="BW20" s="42">
        <v>12042795</v>
      </c>
      <c r="BX20" s="42">
        <v>2155170</v>
      </c>
      <c r="BY20" s="42">
        <v>1576146</v>
      </c>
      <c r="BZ20" s="42">
        <v>1918405</v>
      </c>
      <c r="CA20" s="42">
        <v>18365933</v>
      </c>
      <c r="CB20" s="42">
        <v>2176046353</v>
      </c>
      <c r="CC20" s="42">
        <v>3287626</v>
      </c>
      <c r="CD20" s="42">
        <v>14504288</v>
      </c>
      <c r="CE20" s="42">
        <v>43831</v>
      </c>
      <c r="CF20" s="42">
        <v>3252769</v>
      </c>
      <c r="CG20" s="42">
        <v>1138511</v>
      </c>
      <c r="CH20" s="42">
        <v>46548780</v>
      </c>
      <c r="CI20" s="42">
        <v>2247455</v>
      </c>
      <c r="CJ20" s="42">
        <f t="shared" si="0"/>
        <v>3372940491</v>
      </c>
    </row>
    <row r="21" spans="1:88" ht="21.75" customHeight="1">
      <c r="A21" s="57" t="s">
        <v>126</v>
      </c>
      <c r="B21" s="42">
        <v>23718409</v>
      </c>
      <c r="C21" s="42">
        <v>4144248</v>
      </c>
      <c r="D21" s="42">
        <v>436409</v>
      </c>
      <c r="E21" s="42">
        <v>22998760</v>
      </c>
      <c r="F21" s="42">
        <v>165505</v>
      </c>
      <c r="G21" s="42">
        <v>139000</v>
      </c>
      <c r="H21" s="42">
        <v>935526</v>
      </c>
      <c r="I21" s="42">
        <v>50326</v>
      </c>
      <c r="J21" s="42">
        <v>10990</v>
      </c>
      <c r="K21" s="42">
        <v>399668</v>
      </c>
      <c r="L21" s="42">
        <v>513889</v>
      </c>
      <c r="M21" s="42">
        <v>698304</v>
      </c>
      <c r="N21" s="42">
        <v>0</v>
      </c>
      <c r="O21" s="42">
        <v>5559463</v>
      </c>
      <c r="P21" s="42">
        <v>8927182</v>
      </c>
      <c r="Q21" s="42">
        <v>7738553</v>
      </c>
      <c r="R21" s="42">
        <v>0</v>
      </c>
      <c r="S21" s="42">
        <v>321779</v>
      </c>
      <c r="T21" s="42">
        <v>16061395</v>
      </c>
      <c r="U21" s="42">
        <v>3089409</v>
      </c>
      <c r="V21" s="42">
        <v>96400</v>
      </c>
      <c r="W21" s="42">
        <v>5414703</v>
      </c>
      <c r="X21" s="42">
        <v>1871715</v>
      </c>
      <c r="Y21" s="42">
        <v>1192068</v>
      </c>
      <c r="Z21" s="42">
        <v>9041734</v>
      </c>
      <c r="AA21" s="42">
        <v>2276677</v>
      </c>
      <c r="AB21" s="42">
        <v>735852</v>
      </c>
      <c r="AC21" s="42">
        <v>743248</v>
      </c>
      <c r="AD21" s="42">
        <v>7068980</v>
      </c>
      <c r="AE21" s="42">
        <v>379500</v>
      </c>
      <c r="AF21" s="42">
        <v>12600</v>
      </c>
      <c r="AG21" s="42">
        <v>1980290</v>
      </c>
      <c r="AH21" s="42">
        <v>1126512</v>
      </c>
      <c r="AI21" s="42">
        <v>0</v>
      </c>
      <c r="AJ21" s="42">
        <v>3355187</v>
      </c>
      <c r="AK21" s="42">
        <v>515714</v>
      </c>
      <c r="AL21" s="42">
        <v>1165762</v>
      </c>
      <c r="AM21" s="42">
        <v>7789053</v>
      </c>
      <c r="AN21" s="42">
        <v>3629744</v>
      </c>
      <c r="AO21" s="42">
        <v>561378</v>
      </c>
      <c r="AP21" s="42">
        <v>281700</v>
      </c>
      <c r="AQ21" s="42">
        <v>3656415</v>
      </c>
      <c r="AR21" s="42">
        <v>1133111</v>
      </c>
      <c r="AS21" s="42">
        <v>1168302</v>
      </c>
      <c r="AT21" s="42">
        <v>181890</v>
      </c>
      <c r="AU21" s="42">
        <v>0</v>
      </c>
      <c r="AV21" s="42">
        <v>11236224</v>
      </c>
      <c r="AW21" s="42">
        <v>5601307</v>
      </c>
      <c r="AX21" s="42">
        <v>162400</v>
      </c>
      <c r="AY21" s="42">
        <v>39000</v>
      </c>
      <c r="AZ21" s="42">
        <v>5842</v>
      </c>
      <c r="BA21" s="42">
        <v>388341</v>
      </c>
      <c r="BB21" s="42">
        <v>2066338</v>
      </c>
      <c r="BC21" s="42">
        <v>23877010</v>
      </c>
      <c r="BD21" s="42">
        <v>132904</v>
      </c>
      <c r="BE21" s="42">
        <v>9421</v>
      </c>
      <c r="BF21" s="42">
        <v>1510558</v>
      </c>
      <c r="BG21" s="42">
        <v>0</v>
      </c>
      <c r="BH21" s="42">
        <v>1104104</v>
      </c>
      <c r="BI21" s="42">
        <v>613292</v>
      </c>
      <c r="BJ21" s="42">
        <v>526563</v>
      </c>
      <c r="BK21" s="42">
        <v>6601789</v>
      </c>
      <c r="BL21" s="42">
        <v>929901</v>
      </c>
      <c r="BM21" s="42">
        <v>8903037</v>
      </c>
      <c r="BN21" s="42">
        <v>3290276</v>
      </c>
      <c r="BO21" s="42">
        <v>289285</v>
      </c>
      <c r="BP21" s="42">
        <v>5879430</v>
      </c>
      <c r="BQ21" s="42">
        <v>36800</v>
      </c>
      <c r="BR21" s="42">
        <v>3152120</v>
      </c>
      <c r="BS21" s="42">
        <v>2203045</v>
      </c>
      <c r="BT21" s="42">
        <v>3432514</v>
      </c>
      <c r="BU21" s="42">
        <v>517375</v>
      </c>
      <c r="BV21" s="42">
        <v>91700</v>
      </c>
      <c r="BW21" s="42">
        <v>9362596</v>
      </c>
      <c r="BX21" s="42">
        <v>1622769</v>
      </c>
      <c r="BY21" s="42">
        <v>57103</v>
      </c>
      <c r="BZ21" s="42">
        <v>603611</v>
      </c>
      <c r="CA21" s="42">
        <v>9923531</v>
      </c>
      <c r="CB21" s="42">
        <v>1731175821</v>
      </c>
      <c r="CC21" s="42">
        <v>695700</v>
      </c>
      <c r="CD21" s="42">
        <v>320182</v>
      </c>
      <c r="CE21" s="42">
        <v>18430</v>
      </c>
      <c r="CF21" s="42">
        <v>1628229</v>
      </c>
      <c r="CG21" s="42">
        <v>457573</v>
      </c>
      <c r="CH21" s="42">
        <v>38148759</v>
      </c>
      <c r="CI21" s="42">
        <v>58000</v>
      </c>
      <c r="CJ21" s="42">
        <f t="shared" si="0"/>
        <v>2027960230</v>
      </c>
    </row>
    <row r="22" spans="1:88" ht="19.5" customHeight="1">
      <c r="A22" s="57" t="s">
        <v>128</v>
      </c>
      <c r="B22" s="42">
        <v>71290</v>
      </c>
      <c r="C22" s="42">
        <v>0</v>
      </c>
      <c r="D22" s="42">
        <v>19900</v>
      </c>
      <c r="E22" s="42">
        <v>837494</v>
      </c>
      <c r="F22" s="42">
        <v>13790</v>
      </c>
      <c r="G22" s="42">
        <v>0</v>
      </c>
      <c r="H22" s="42">
        <v>0</v>
      </c>
      <c r="I22" s="42">
        <v>1320</v>
      </c>
      <c r="J22" s="42">
        <v>15600</v>
      </c>
      <c r="K22" s="42">
        <v>91018</v>
      </c>
      <c r="L22" s="42">
        <v>0</v>
      </c>
      <c r="M22" s="42">
        <v>26730</v>
      </c>
      <c r="N22" s="42">
        <v>0</v>
      </c>
      <c r="O22" s="42">
        <v>12252</v>
      </c>
      <c r="P22" s="42">
        <v>161418</v>
      </c>
      <c r="Q22" s="42">
        <v>1408119</v>
      </c>
      <c r="R22" s="42">
        <v>0</v>
      </c>
      <c r="S22" s="42">
        <v>28232</v>
      </c>
      <c r="T22" s="42">
        <v>224812</v>
      </c>
      <c r="U22" s="42">
        <v>299721</v>
      </c>
      <c r="V22" s="42">
        <v>124200</v>
      </c>
      <c r="W22" s="42">
        <v>6228</v>
      </c>
      <c r="X22" s="42">
        <v>55437</v>
      </c>
      <c r="Y22" s="42">
        <v>103012</v>
      </c>
      <c r="Z22" s="42">
        <v>889436</v>
      </c>
      <c r="AA22" s="42">
        <v>174359</v>
      </c>
      <c r="AB22" s="42">
        <v>15400</v>
      </c>
      <c r="AC22" s="42">
        <v>91813</v>
      </c>
      <c r="AD22" s="42">
        <v>77605</v>
      </c>
      <c r="AE22" s="42">
        <v>55700</v>
      </c>
      <c r="AF22" s="42">
        <v>0</v>
      </c>
      <c r="AG22" s="42">
        <v>0</v>
      </c>
      <c r="AH22" s="42">
        <v>184790</v>
      </c>
      <c r="AI22" s="42">
        <v>0</v>
      </c>
      <c r="AJ22" s="42">
        <v>86805</v>
      </c>
      <c r="AK22" s="42">
        <v>26119</v>
      </c>
      <c r="AL22" s="42">
        <v>318568</v>
      </c>
      <c r="AM22" s="42">
        <v>600</v>
      </c>
      <c r="AN22" s="42">
        <v>402436</v>
      </c>
      <c r="AO22" s="42">
        <v>1971</v>
      </c>
      <c r="AP22" s="42">
        <v>0</v>
      </c>
      <c r="AQ22" s="42">
        <v>7798</v>
      </c>
      <c r="AR22" s="42">
        <v>5100</v>
      </c>
      <c r="AS22" s="42">
        <v>0</v>
      </c>
      <c r="AT22" s="42">
        <v>0</v>
      </c>
      <c r="AU22" s="42">
        <v>31100</v>
      </c>
      <c r="AV22" s="42">
        <v>821479</v>
      </c>
      <c r="AW22" s="42">
        <v>26184</v>
      </c>
      <c r="AX22" s="42">
        <v>0</v>
      </c>
      <c r="AY22" s="42">
        <v>0</v>
      </c>
      <c r="AZ22" s="42">
        <v>0</v>
      </c>
      <c r="BA22" s="42">
        <v>152000</v>
      </c>
      <c r="BB22" s="42">
        <v>0</v>
      </c>
      <c r="BC22" s="42">
        <v>6503200</v>
      </c>
      <c r="BD22" s="42">
        <v>17300</v>
      </c>
      <c r="BE22" s="42">
        <v>1487</v>
      </c>
      <c r="BF22" s="42">
        <v>0</v>
      </c>
      <c r="BG22" s="42">
        <v>171900</v>
      </c>
      <c r="BH22" s="42">
        <v>104554</v>
      </c>
      <c r="BI22" s="42">
        <v>0</v>
      </c>
      <c r="BJ22" s="42">
        <v>0</v>
      </c>
      <c r="BK22" s="42">
        <v>33431</v>
      </c>
      <c r="BL22" s="42">
        <v>0</v>
      </c>
      <c r="BM22" s="42">
        <v>41496</v>
      </c>
      <c r="BN22" s="42">
        <v>0</v>
      </c>
      <c r="BO22" s="42">
        <v>146240</v>
      </c>
      <c r="BP22" s="42">
        <v>190524764</v>
      </c>
      <c r="BQ22" s="42">
        <v>0</v>
      </c>
      <c r="BR22" s="42">
        <v>159349</v>
      </c>
      <c r="BS22" s="42">
        <v>0</v>
      </c>
      <c r="BT22" s="42">
        <v>365339</v>
      </c>
      <c r="BU22" s="42">
        <v>5400</v>
      </c>
      <c r="BV22" s="42">
        <v>0</v>
      </c>
      <c r="BW22" s="42">
        <v>18150</v>
      </c>
      <c r="BX22" s="42">
        <v>0</v>
      </c>
      <c r="BY22" s="42">
        <v>0</v>
      </c>
      <c r="BZ22" s="42">
        <v>0</v>
      </c>
      <c r="CA22" s="42">
        <v>1075470</v>
      </c>
      <c r="CB22" s="42">
        <v>5218</v>
      </c>
      <c r="CC22" s="42">
        <v>0</v>
      </c>
      <c r="CD22" s="42">
        <v>0</v>
      </c>
      <c r="CE22" s="42">
        <v>0</v>
      </c>
      <c r="CF22" s="42">
        <v>7400</v>
      </c>
      <c r="CG22" s="42">
        <v>0</v>
      </c>
      <c r="CH22" s="42">
        <v>0</v>
      </c>
      <c r="CI22" s="42">
        <v>0</v>
      </c>
      <c r="CJ22" s="42">
        <f t="shared" si="0"/>
        <v>206050534</v>
      </c>
    </row>
    <row r="23" spans="1:88" ht="23.25" customHeight="1">
      <c r="A23" s="57" t="s">
        <v>130</v>
      </c>
      <c r="B23" s="42">
        <v>25739747</v>
      </c>
      <c r="C23" s="42">
        <v>18555076</v>
      </c>
      <c r="D23" s="42">
        <v>1291953</v>
      </c>
      <c r="E23" s="42">
        <v>45791995</v>
      </c>
      <c r="F23" s="42">
        <v>141052</v>
      </c>
      <c r="G23" s="42">
        <v>0</v>
      </c>
      <c r="H23" s="42">
        <v>3400016</v>
      </c>
      <c r="I23" s="42">
        <v>560860</v>
      </c>
      <c r="J23" s="42">
        <v>16550309</v>
      </c>
      <c r="K23" s="42">
        <v>14575589</v>
      </c>
      <c r="L23" s="42">
        <v>1048242</v>
      </c>
      <c r="M23" s="42">
        <v>5845690</v>
      </c>
      <c r="N23" s="42">
        <v>0</v>
      </c>
      <c r="O23" s="42">
        <v>69338875</v>
      </c>
      <c r="P23" s="42">
        <v>1944937</v>
      </c>
      <c r="Q23" s="42">
        <v>63488708</v>
      </c>
      <c r="R23" s="42">
        <v>4459289</v>
      </c>
      <c r="S23" s="42">
        <v>1843652</v>
      </c>
      <c r="T23" s="42">
        <v>79614766</v>
      </c>
      <c r="U23" s="42">
        <v>2335960</v>
      </c>
      <c r="V23" s="42">
        <v>1424510</v>
      </c>
      <c r="W23" s="42">
        <v>4592911</v>
      </c>
      <c r="X23" s="42">
        <v>2523361</v>
      </c>
      <c r="Y23" s="42">
        <v>500343</v>
      </c>
      <c r="Z23" s="42">
        <v>12108391</v>
      </c>
      <c r="AA23" s="42">
        <v>1091712</v>
      </c>
      <c r="AB23" s="42">
        <v>3166403</v>
      </c>
      <c r="AC23" s="42">
        <v>975517</v>
      </c>
      <c r="AD23" s="42">
        <v>3438105</v>
      </c>
      <c r="AE23" s="42">
        <v>421580</v>
      </c>
      <c r="AF23" s="42">
        <v>477325</v>
      </c>
      <c r="AG23" s="42">
        <v>8309977</v>
      </c>
      <c r="AH23" s="42">
        <v>1467794</v>
      </c>
      <c r="AI23" s="42">
        <v>0</v>
      </c>
      <c r="AJ23" s="42">
        <v>1670265</v>
      </c>
      <c r="AK23" s="42">
        <v>1184824</v>
      </c>
      <c r="AL23" s="42">
        <v>1989292</v>
      </c>
      <c r="AM23" s="42">
        <v>360881</v>
      </c>
      <c r="AN23" s="42">
        <v>30713053</v>
      </c>
      <c r="AO23" s="42">
        <v>1187660</v>
      </c>
      <c r="AP23" s="42">
        <v>5631024</v>
      </c>
      <c r="AQ23" s="42">
        <v>1678057</v>
      </c>
      <c r="AR23" s="42">
        <v>1304897</v>
      </c>
      <c r="AS23" s="42">
        <v>914113</v>
      </c>
      <c r="AT23" s="42">
        <v>1379278</v>
      </c>
      <c r="AU23" s="42">
        <v>2506152</v>
      </c>
      <c r="AV23" s="42">
        <v>6345097</v>
      </c>
      <c r="AW23" s="42">
        <v>1658353</v>
      </c>
      <c r="AX23" s="42">
        <v>3216323</v>
      </c>
      <c r="AY23" s="42">
        <v>837395</v>
      </c>
      <c r="AZ23" s="42">
        <v>1440148</v>
      </c>
      <c r="BA23" s="42">
        <v>751940</v>
      </c>
      <c r="BB23" s="42">
        <v>2266048</v>
      </c>
      <c r="BC23" s="42">
        <v>2549263</v>
      </c>
      <c r="BD23" s="42">
        <v>3581883</v>
      </c>
      <c r="BE23" s="42">
        <v>92733</v>
      </c>
      <c r="BF23" s="42">
        <v>3213603</v>
      </c>
      <c r="BG23" s="42">
        <v>362534</v>
      </c>
      <c r="BH23" s="42">
        <v>504933</v>
      </c>
      <c r="BI23" s="42">
        <v>1251046</v>
      </c>
      <c r="BJ23" s="42">
        <v>4503308</v>
      </c>
      <c r="BK23" s="42">
        <v>991858</v>
      </c>
      <c r="BL23" s="42">
        <v>340144</v>
      </c>
      <c r="BM23" s="42">
        <v>4076374</v>
      </c>
      <c r="BN23" s="42">
        <v>1825629</v>
      </c>
      <c r="BO23" s="42">
        <v>903066</v>
      </c>
      <c r="BP23" s="42">
        <v>143036633</v>
      </c>
      <c r="BQ23" s="42">
        <v>309289</v>
      </c>
      <c r="BR23" s="42">
        <v>6938689</v>
      </c>
      <c r="BS23" s="42">
        <v>360123</v>
      </c>
      <c r="BT23" s="42">
        <v>4362313</v>
      </c>
      <c r="BU23" s="42">
        <v>945441</v>
      </c>
      <c r="BV23" s="42">
        <v>6771900</v>
      </c>
      <c r="BW23" s="42">
        <v>2662049</v>
      </c>
      <c r="BX23" s="42">
        <v>532401</v>
      </c>
      <c r="BY23" s="42">
        <v>1519043</v>
      </c>
      <c r="BZ23" s="42">
        <v>1314794</v>
      </c>
      <c r="CA23" s="42">
        <v>7366932</v>
      </c>
      <c r="CB23" s="42">
        <v>444865314</v>
      </c>
      <c r="CC23" s="42">
        <v>2591926</v>
      </c>
      <c r="CD23" s="42">
        <v>14184106</v>
      </c>
      <c r="CE23" s="42">
        <v>25401</v>
      </c>
      <c r="CF23" s="42">
        <v>1617140</v>
      </c>
      <c r="CG23" s="42">
        <v>680938</v>
      </c>
      <c r="CH23" s="42">
        <v>8400021</v>
      </c>
      <c r="CI23" s="42">
        <v>2189455</v>
      </c>
      <c r="CJ23" s="42">
        <f t="shared" si="0"/>
        <v>1138929727</v>
      </c>
    </row>
    <row r="24" spans="1:88" ht="36" customHeight="1">
      <c r="A24" s="57" t="s">
        <v>132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380016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5260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1309400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542103</v>
      </c>
      <c r="BD24" s="42">
        <v>0</v>
      </c>
      <c r="BE24" s="42">
        <v>0</v>
      </c>
      <c r="BF24" s="42">
        <v>0</v>
      </c>
      <c r="BG24" s="42">
        <v>193919</v>
      </c>
      <c r="BH24" s="42">
        <v>0</v>
      </c>
      <c r="BI24" s="42">
        <v>0</v>
      </c>
      <c r="BJ24" s="42">
        <v>0</v>
      </c>
      <c r="BK24" s="42">
        <v>0</v>
      </c>
      <c r="BL24" s="42">
        <v>0</v>
      </c>
      <c r="BM24" s="42">
        <v>0</v>
      </c>
      <c r="BN24" s="42">
        <v>0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42">
        <v>0</v>
      </c>
      <c r="BU24" s="42">
        <v>0</v>
      </c>
      <c r="BV24" s="42">
        <v>0</v>
      </c>
      <c r="BW24" s="42">
        <v>0</v>
      </c>
      <c r="BX24" s="42">
        <v>0</v>
      </c>
      <c r="BY24" s="42">
        <v>402387</v>
      </c>
      <c r="BZ24" s="42">
        <v>0</v>
      </c>
      <c r="CA24" s="42">
        <v>0</v>
      </c>
      <c r="CB24" s="42">
        <v>0</v>
      </c>
      <c r="CC24" s="42">
        <v>0</v>
      </c>
      <c r="CD24" s="42">
        <v>0</v>
      </c>
      <c r="CE24" s="42">
        <v>0</v>
      </c>
      <c r="CF24" s="42">
        <v>0</v>
      </c>
      <c r="CG24" s="42">
        <v>0</v>
      </c>
      <c r="CH24" s="42">
        <v>0</v>
      </c>
      <c r="CI24" s="42">
        <v>700</v>
      </c>
      <c r="CJ24" s="42">
        <f t="shared" si="0"/>
        <v>2833785</v>
      </c>
    </row>
    <row r="25" spans="1:88" ht="35.25" customHeight="1">
      <c r="A25" s="57" t="s">
        <v>134</v>
      </c>
      <c r="B25" s="42">
        <v>216046378</v>
      </c>
      <c r="C25" s="42">
        <v>264991982</v>
      </c>
      <c r="D25" s="42">
        <v>81704238</v>
      </c>
      <c r="E25" s="42">
        <v>94101935</v>
      </c>
      <c r="F25" s="42">
        <v>87064233</v>
      </c>
      <c r="G25" s="42">
        <v>1977782</v>
      </c>
      <c r="H25" s="42">
        <v>119235506</v>
      </c>
      <c r="I25" s="42">
        <v>98238710</v>
      </c>
      <c r="J25" s="42">
        <v>115830597</v>
      </c>
      <c r="K25" s="42">
        <v>185012585</v>
      </c>
      <c r="L25" s="42">
        <v>44095385</v>
      </c>
      <c r="M25" s="42">
        <v>188074940</v>
      </c>
      <c r="N25" s="42">
        <v>40906393</v>
      </c>
      <c r="O25" s="42">
        <v>94054255</v>
      </c>
      <c r="P25" s="42">
        <v>188183628</v>
      </c>
      <c r="Q25" s="42">
        <v>276139280</v>
      </c>
      <c r="R25" s="42">
        <v>67621320</v>
      </c>
      <c r="S25" s="42">
        <v>94359668</v>
      </c>
      <c r="T25" s="42">
        <v>127135695</v>
      </c>
      <c r="U25" s="42">
        <v>56331034</v>
      </c>
      <c r="V25" s="42">
        <v>41854425</v>
      </c>
      <c r="W25" s="42">
        <v>193640932</v>
      </c>
      <c r="X25" s="42">
        <v>122266507</v>
      </c>
      <c r="Y25" s="42">
        <v>47478364</v>
      </c>
      <c r="Z25" s="42">
        <v>536567192</v>
      </c>
      <c r="AA25" s="42">
        <v>170014237</v>
      </c>
      <c r="AB25" s="42">
        <v>83434115</v>
      </c>
      <c r="AC25" s="42">
        <v>102884395</v>
      </c>
      <c r="AD25" s="42">
        <v>189491323</v>
      </c>
      <c r="AE25" s="42">
        <v>83241263</v>
      </c>
      <c r="AF25" s="42">
        <v>9800875</v>
      </c>
      <c r="AG25" s="42">
        <v>742289859</v>
      </c>
      <c r="AH25" s="42">
        <v>60666695</v>
      </c>
      <c r="AI25" s="42">
        <v>3504266</v>
      </c>
      <c r="AJ25" s="42">
        <v>241958312</v>
      </c>
      <c r="AK25" s="42">
        <v>44524219</v>
      </c>
      <c r="AL25" s="42">
        <v>186880761</v>
      </c>
      <c r="AM25" s="42">
        <v>131963960</v>
      </c>
      <c r="AN25" s="42">
        <v>185526325</v>
      </c>
      <c r="AO25" s="42">
        <v>68217324</v>
      </c>
      <c r="AP25" s="42">
        <v>111134383</v>
      </c>
      <c r="AQ25" s="42">
        <v>187008372</v>
      </c>
      <c r="AR25" s="42">
        <v>172835470</v>
      </c>
      <c r="AS25" s="42">
        <v>74367386</v>
      </c>
      <c r="AT25" s="42">
        <v>40424334</v>
      </c>
      <c r="AU25" s="42">
        <v>42151193</v>
      </c>
      <c r="AV25" s="42">
        <v>294693063</v>
      </c>
      <c r="AW25" s="42">
        <v>129949786</v>
      </c>
      <c r="AX25" s="42">
        <v>154071903</v>
      </c>
      <c r="AY25" s="42">
        <v>38518982</v>
      </c>
      <c r="AZ25" s="42">
        <v>22135195</v>
      </c>
      <c r="BA25" s="42">
        <v>66110956</v>
      </c>
      <c r="BB25" s="42">
        <v>65736562</v>
      </c>
      <c r="BC25" s="42">
        <v>211944741</v>
      </c>
      <c r="BD25" s="42">
        <v>31732639</v>
      </c>
      <c r="BE25" s="42">
        <v>42713653</v>
      </c>
      <c r="BF25" s="42">
        <v>158333458</v>
      </c>
      <c r="BG25" s="42">
        <v>51726199</v>
      </c>
      <c r="BH25" s="42">
        <v>231266047</v>
      </c>
      <c r="BI25" s="42">
        <v>52233636</v>
      </c>
      <c r="BJ25" s="42">
        <v>48036977</v>
      </c>
      <c r="BK25" s="42">
        <v>225531108</v>
      </c>
      <c r="BL25" s="42">
        <v>88168144</v>
      </c>
      <c r="BM25" s="42">
        <v>253423541</v>
      </c>
      <c r="BN25" s="42">
        <v>187087518</v>
      </c>
      <c r="BO25" s="42">
        <v>44622543</v>
      </c>
      <c r="BP25" s="42">
        <v>366199317</v>
      </c>
      <c r="BQ25" s="42">
        <v>96130873</v>
      </c>
      <c r="BR25" s="42">
        <v>230304802</v>
      </c>
      <c r="BS25" s="42">
        <v>87916291</v>
      </c>
      <c r="BT25" s="42">
        <v>139806381</v>
      </c>
      <c r="BU25" s="42">
        <v>70374159</v>
      </c>
      <c r="BV25" s="42">
        <v>121012700</v>
      </c>
      <c r="BW25" s="42">
        <v>158776058</v>
      </c>
      <c r="BX25" s="42">
        <v>127952533</v>
      </c>
      <c r="BY25" s="42">
        <v>57906314</v>
      </c>
      <c r="BZ25" s="42">
        <v>112565707</v>
      </c>
      <c r="CA25" s="42">
        <v>121440138</v>
      </c>
      <c r="CB25" s="42">
        <v>806267718</v>
      </c>
      <c r="CC25" s="42">
        <v>336215507</v>
      </c>
      <c r="CD25" s="42">
        <v>102211231</v>
      </c>
      <c r="CE25" s="42">
        <v>6037960</v>
      </c>
      <c r="CF25" s="42">
        <v>60943090</v>
      </c>
      <c r="CG25" s="42">
        <v>95526549</v>
      </c>
      <c r="CH25" s="42">
        <v>712412454</v>
      </c>
      <c r="CI25" s="42">
        <v>36546527</v>
      </c>
      <c r="CJ25" s="42">
        <f t="shared" si="0"/>
        <v>12559814991</v>
      </c>
    </row>
    <row r="26" spans="1:88" ht="38.25" customHeight="1">
      <c r="A26" s="57" t="s">
        <v>161</v>
      </c>
      <c r="B26" s="42">
        <v>123846247</v>
      </c>
      <c r="C26" s="42">
        <v>59874260</v>
      </c>
      <c r="D26" s="42">
        <v>19078998</v>
      </c>
      <c r="E26" s="42">
        <v>32850892</v>
      </c>
      <c r="F26" s="42">
        <v>9591190</v>
      </c>
      <c r="G26" s="42">
        <v>855720</v>
      </c>
      <c r="H26" s="42">
        <v>19059122</v>
      </c>
      <c r="I26" s="42">
        <v>15904709</v>
      </c>
      <c r="J26" s="42">
        <v>24590994</v>
      </c>
      <c r="K26" s="42">
        <v>80501947</v>
      </c>
      <c r="L26" s="42">
        <v>17625405</v>
      </c>
      <c r="M26" s="42">
        <v>52857115</v>
      </c>
      <c r="N26" s="42">
        <v>24204637</v>
      </c>
      <c r="O26" s="42">
        <v>23941860</v>
      </c>
      <c r="P26" s="42">
        <v>100908283</v>
      </c>
      <c r="Q26" s="42">
        <v>67439956</v>
      </c>
      <c r="R26" s="42">
        <v>24265717</v>
      </c>
      <c r="S26" s="42">
        <v>23493402</v>
      </c>
      <c r="T26" s="42">
        <v>41505896</v>
      </c>
      <c r="U26" s="42">
        <v>12670067</v>
      </c>
      <c r="V26" s="42">
        <v>10924314</v>
      </c>
      <c r="W26" s="42">
        <v>69826227</v>
      </c>
      <c r="X26" s="42">
        <v>33296573</v>
      </c>
      <c r="Y26" s="42">
        <v>14770829</v>
      </c>
      <c r="Z26" s="42">
        <v>133201544</v>
      </c>
      <c r="AA26" s="42">
        <v>48838639</v>
      </c>
      <c r="AB26" s="42">
        <v>11468981</v>
      </c>
      <c r="AC26" s="42">
        <v>18729690</v>
      </c>
      <c r="AD26" s="42">
        <v>58596417</v>
      </c>
      <c r="AE26" s="42">
        <v>14124808</v>
      </c>
      <c r="AF26" s="42">
        <v>1887484</v>
      </c>
      <c r="AG26" s="42">
        <v>207278628</v>
      </c>
      <c r="AH26" s="42">
        <v>10169045</v>
      </c>
      <c r="AI26" s="42">
        <v>1236283</v>
      </c>
      <c r="AJ26" s="42">
        <v>61038453</v>
      </c>
      <c r="AK26" s="42">
        <v>4755330</v>
      </c>
      <c r="AL26" s="42">
        <v>60324034</v>
      </c>
      <c r="AM26" s="42">
        <v>54216670</v>
      </c>
      <c r="AN26" s="42">
        <v>43631717</v>
      </c>
      <c r="AO26" s="42">
        <v>11805309</v>
      </c>
      <c r="AP26" s="42">
        <v>33940348</v>
      </c>
      <c r="AQ26" s="42">
        <v>64121102</v>
      </c>
      <c r="AR26" s="42">
        <v>60062688</v>
      </c>
      <c r="AS26" s="42">
        <v>8689829</v>
      </c>
      <c r="AT26" s="42">
        <v>6921397</v>
      </c>
      <c r="AU26" s="42">
        <v>8236465</v>
      </c>
      <c r="AV26" s="42">
        <v>87590077</v>
      </c>
      <c r="AW26" s="42">
        <v>35975882</v>
      </c>
      <c r="AX26" s="42">
        <v>27335725</v>
      </c>
      <c r="AY26" s="42">
        <v>11584813</v>
      </c>
      <c r="AZ26" s="42">
        <v>7558722</v>
      </c>
      <c r="BA26" s="42">
        <v>6324024</v>
      </c>
      <c r="BB26" s="42">
        <v>15829523</v>
      </c>
      <c r="BC26" s="42">
        <v>82100389</v>
      </c>
      <c r="BD26" s="42">
        <v>6795554</v>
      </c>
      <c r="BE26" s="42">
        <v>5381445</v>
      </c>
      <c r="BF26" s="42">
        <v>48167645</v>
      </c>
      <c r="BG26" s="42">
        <v>12851993</v>
      </c>
      <c r="BH26" s="42">
        <v>84156259</v>
      </c>
      <c r="BI26" s="42">
        <v>11294055</v>
      </c>
      <c r="BJ26" s="42">
        <v>16285082</v>
      </c>
      <c r="BK26" s="42">
        <v>85316836</v>
      </c>
      <c r="BL26" s="42">
        <v>18066571</v>
      </c>
      <c r="BM26" s="42">
        <v>68579482</v>
      </c>
      <c r="BN26" s="42">
        <v>37314698</v>
      </c>
      <c r="BO26" s="42">
        <v>12103245</v>
      </c>
      <c r="BP26" s="42">
        <v>98380772</v>
      </c>
      <c r="BQ26" s="42">
        <v>26101392</v>
      </c>
      <c r="BR26" s="42">
        <v>69375787</v>
      </c>
      <c r="BS26" s="42">
        <v>19306891</v>
      </c>
      <c r="BT26" s="42">
        <v>32597862</v>
      </c>
      <c r="BU26" s="42">
        <v>14357647</v>
      </c>
      <c r="BV26" s="42">
        <v>11839100</v>
      </c>
      <c r="BW26" s="42">
        <v>55804054</v>
      </c>
      <c r="BX26" s="42">
        <v>38341010</v>
      </c>
      <c r="BY26" s="42">
        <v>16766683</v>
      </c>
      <c r="BZ26" s="42">
        <v>22660773</v>
      </c>
      <c r="CA26" s="42">
        <v>47212109</v>
      </c>
      <c r="CB26" s="42">
        <v>468865640</v>
      </c>
      <c r="CC26" s="42">
        <v>267856297</v>
      </c>
      <c r="CD26" s="42">
        <v>16047448</v>
      </c>
      <c r="CE26" s="42">
        <v>3071100</v>
      </c>
      <c r="CF26" s="42">
        <v>13221400</v>
      </c>
      <c r="CG26" s="42">
        <v>14015574</v>
      </c>
      <c r="CH26" s="42">
        <v>362935509</v>
      </c>
      <c r="CI26" s="42">
        <v>8825125</v>
      </c>
      <c r="CJ26" s="42">
        <f t="shared" si="0"/>
        <v>4115353414</v>
      </c>
    </row>
    <row r="27" spans="1:88" ht="32.25" customHeight="1">
      <c r="A27" s="57" t="s">
        <v>128</v>
      </c>
      <c r="B27" s="42">
        <v>3752731</v>
      </c>
      <c r="C27" s="42">
        <v>106935</v>
      </c>
      <c r="D27" s="42">
        <v>2256190</v>
      </c>
      <c r="E27" s="42">
        <v>492757</v>
      </c>
      <c r="F27" s="42">
        <v>1761877</v>
      </c>
      <c r="G27" s="42">
        <v>0</v>
      </c>
      <c r="H27" s="42">
        <v>106986</v>
      </c>
      <c r="I27" s="42">
        <v>3162710</v>
      </c>
      <c r="J27" s="42">
        <v>1301801</v>
      </c>
      <c r="K27" s="42">
        <v>314576</v>
      </c>
      <c r="L27" s="42">
        <v>4340226</v>
      </c>
      <c r="M27" s="42">
        <v>956667</v>
      </c>
      <c r="N27" s="42">
        <v>576237</v>
      </c>
      <c r="O27" s="42">
        <v>2689541</v>
      </c>
      <c r="P27" s="42">
        <v>68283</v>
      </c>
      <c r="Q27" s="42">
        <v>7697446</v>
      </c>
      <c r="R27" s="42">
        <v>0</v>
      </c>
      <c r="S27" s="42">
        <v>115973</v>
      </c>
      <c r="T27" s="42">
        <v>891304</v>
      </c>
      <c r="U27" s="42">
        <v>3751608</v>
      </c>
      <c r="V27" s="42">
        <v>1172000</v>
      </c>
      <c r="W27" s="42">
        <v>1570404</v>
      </c>
      <c r="X27" s="42">
        <v>115030</v>
      </c>
      <c r="Y27" s="42">
        <v>125487</v>
      </c>
      <c r="Z27" s="42">
        <v>4388975</v>
      </c>
      <c r="AA27" s="42">
        <v>1491037</v>
      </c>
      <c r="AB27" s="42">
        <v>346577</v>
      </c>
      <c r="AC27" s="42">
        <v>251953</v>
      </c>
      <c r="AD27" s="42">
        <v>6355721</v>
      </c>
      <c r="AE27" s="42">
        <v>284600</v>
      </c>
      <c r="AF27" s="42">
        <v>0</v>
      </c>
      <c r="AG27" s="42">
        <v>1701</v>
      </c>
      <c r="AH27" s="42">
        <v>443703</v>
      </c>
      <c r="AI27" s="42">
        <v>482949</v>
      </c>
      <c r="AJ27" s="42">
        <v>576845</v>
      </c>
      <c r="AK27" s="42">
        <v>1467631</v>
      </c>
      <c r="AL27" s="42">
        <v>35310</v>
      </c>
      <c r="AM27" s="42">
        <v>14001415</v>
      </c>
      <c r="AN27" s="42">
        <v>2862550</v>
      </c>
      <c r="AO27" s="42">
        <v>525534</v>
      </c>
      <c r="AP27" s="42">
        <v>126000</v>
      </c>
      <c r="AQ27" s="42">
        <v>971821</v>
      </c>
      <c r="AR27" s="42">
        <v>165111</v>
      </c>
      <c r="AS27" s="42">
        <v>35600</v>
      </c>
      <c r="AT27" s="42">
        <v>0</v>
      </c>
      <c r="AU27" s="42">
        <v>60400</v>
      </c>
      <c r="AV27" s="42">
        <v>2078420</v>
      </c>
      <c r="AW27" s="42">
        <v>89577</v>
      </c>
      <c r="AX27" s="42">
        <v>700200</v>
      </c>
      <c r="AY27" s="42">
        <v>0</v>
      </c>
      <c r="AZ27" s="42">
        <v>50092</v>
      </c>
      <c r="BA27" s="42">
        <v>301130</v>
      </c>
      <c r="BB27" s="42">
        <v>0</v>
      </c>
      <c r="BC27" s="42">
        <v>0</v>
      </c>
      <c r="BD27" s="42">
        <v>0</v>
      </c>
      <c r="BE27" s="42">
        <v>0</v>
      </c>
      <c r="BF27" s="42">
        <v>253975</v>
      </c>
      <c r="BG27" s="42">
        <v>31000</v>
      </c>
      <c r="BH27" s="42">
        <v>827106</v>
      </c>
      <c r="BI27" s="42">
        <v>40000</v>
      </c>
      <c r="BJ27" s="42">
        <v>72400</v>
      </c>
      <c r="BK27" s="42">
        <v>425675</v>
      </c>
      <c r="BL27" s="42">
        <v>359173</v>
      </c>
      <c r="BM27" s="42">
        <v>3038782</v>
      </c>
      <c r="BN27" s="42">
        <v>1475310</v>
      </c>
      <c r="BO27" s="42">
        <v>89505</v>
      </c>
      <c r="BP27" s="42">
        <v>15508619</v>
      </c>
      <c r="BQ27" s="42">
        <v>299923</v>
      </c>
      <c r="BR27" s="42">
        <v>2194969</v>
      </c>
      <c r="BS27" s="42">
        <v>478022</v>
      </c>
      <c r="BT27" s="42">
        <v>150137</v>
      </c>
      <c r="BU27" s="42">
        <v>6838109</v>
      </c>
      <c r="BV27" s="42">
        <v>142000</v>
      </c>
      <c r="BW27" s="42">
        <v>33040</v>
      </c>
      <c r="BX27" s="42">
        <v>561010</v>
      </c>
      <c r="BY27" s="42">
        <v>4534959</v>
      </c>
      <c r="BZ27" s="42">
        <v>1972636</v>
      </c>
      <c r="CA27" s="42">
        <v>8930604</v>
      </c>
      <c r="CB27" s="42">
        <v>3745377</v>
      </c>
      <c r="CC27" s="42">
        <v>2219200</v>
      </c>
      <c r="CD27" s="42">
        <v>0</v>
      </c>
      <c r="CE27" s="42">
        <v>209</v>
      </c>
      <c r="CF27" s="42">
        <v>0</v>
      </c>
      <c r="CG27" s="42">
        <v>26772</v>
      </c>
      <c r="CH27" s="42">
        <v>3384672</v>
      </c>
      <c r="CI27" s="42">
        <v>0</v>
      </c>
      <c r="CJ27" s="42">
        <f t="shared" si="0"/>
        <v>133054805</v>
      </c>
    </row>
    <row r="28" spans="1:88" ht="25.5" customHeight="1">
      <c r="A28" s="57" t="s">
        <v>139</v>
      </c>
      <c r="B28" s="42" t="s">
        <v>156</v>
      </c>
      <c r="C28" s="42" t="s">
        <v>156</v>
      </c>
      <c r="D28" s="42" t="s">
        <v>156</v>
      </c>
      <c r="E28" s="42" t="s">
        <v>156</v>
      </c>
      <c r="F28" s="42" t="s">
        <v>156</v>
      </c>
      <c r="G28" s="42" t="s">
        <v>156</v>
      </c>
      <c r="H28" s="42" t="s">
        <v>156</v>
      </c>
      <c r="I28" s="42" t="s">
        <v>156</v>
      </c>
      <c r="J28" s="42" t="s">
        <v>156</v>
      </c>
      <c r="K28" s="42" t="s">
        <v>156</v>
      </c>
      <c r="L28" s="42" t="s">
        <v>156</v>
      </c>
      <c r="M28" s="42" t="s">
        <v>156</v>
      </c>
      <c r="N28" s="42" t="s">
        <v>156</v>
      </c>
      <c r="O28" s="42" t="s">
        <v>156</v>
      </c>
      <c r="P28" s="42" t="s">
        <v>156</v>
      </c>
      <c r="Q28" s="42" t="s">
        <v>156</v>
      </c>
      <c r="R28" s="42" t="s">
        <v>156</v>
      </c>
      <c r="S28" s="42" t="s">
        <v>156</v>
      </c>
      <c r="T28" s="42" t="s">
        <v>156</v>
      </c>
      <c r="U28" s="42" t="s">
        <v>156</v>
      </c>
      <c r="V28" s="42" t="s">
        <v>156</v>
      </c>
      <c r="W28" s="42" t="s">
        <v>156</v>
      </c>
      <c r="X28" s="42" t="s">
        <v>156</v>
      </c>
      <c r="Y28" s="42" t="s">
        <v>156</v>
      </c>
      <c r="Z28" s="42" t="s">
        <v>156</v>
      </c>
      <c r="AA28" s="42" t="s">
        <v>156</v>
      </c>
      <c r="AB28" s="42" t="s">
        <v>156</v>
      </c>
      <c r="AC28" s="42" t="s">
        <v>156</v>
      </c>
      <c r="AD28" s="42" t="s">
        <v>156</v>
      </c>
      <c r="AE28" s="42" t="s">
        <v>156</v>
      </c>
      <c r="AF28" s="42" t="s">
        <v>156</v>
      </c>
      <c r="AG28" s="42" t="s">
        <v>156</v>
      </c>
      <c r="AH28" s="42" t="s">
        <v>156</v>
      </c>
      <c r="AI28" s="42" t="s">
        <v>156</v>
      </c>
      <c r="AJ28" s="42" t="s">
        <v>156</v>
      </c>
      <c r="AK28" s="42" t="s">
        <v>156</v>
      </c>
      <c r="AL28" s="42" t="s">
        <v>156</v>
      </c>
      <c r="AM28" s="42" t="s">
        <v>156</v>
      </c>
      <c r="AN28" s="42" t="s">
        <v>156</v>
      </c>
      <c r="AO28" s="42" t="s">
        <v>156</v>
      </c>
      <c r="AP28" s="42" t="s">
        <v>156</v>
      </c>
      <c r="AQ28" s="42" t="s">
        <v>156</v>
      </c>
      <c r="AR28" s="42" t="s">
        <v>156</v>
      </c>
      <c r="AS28" s="42" t="s">
        <v>156</v>
      </c>
      <c r="AT28" s="42" t="s">
        <v>156</v>
      </c>
      <c r="AU28" s="42" t="s">
        <v>156</v>
      </c>
      <c r="AV28" s="42" t="s">
        <v>156</v>
      </c>
      <c r="AW28" s="42" t="s">
        <v>156</v>
      </c>
      <c r="AX28" s="42" t="s">
        <v>156</v>
      </c>
      <c r="AY28" s="42" t="s">
        <v>156</v>
      </c>
      <c r="AZ28" s="42" t="s">
        <v>156</v>
      </c>
      <c r="BA28" s="42" t="s">
        <v>156</v>
      </c>
      <c r="BB28" s="42" t="s">
        <v>156</v>
      </c>
      <c r="BC28" s="42" t="s">
        <v>156</v>
      </c>
      <c r="BD28" s="42" t="s">
        <v>156</v>
      </c>
      <c r="BE28" s="42" t="s">
        <v>156</v>
      </c>
      <c r="BF28" s="42" t="s">
        <v>156</v>
      </c>
      <c r="BG28" s="42" t="s">
        <v>156</v>
      </c>
      <c r="BH28" s="42" t="s">
        <v>156</v>
      </c>
      <c r="BI28" s="42" t="s">
        <v>156</v>
      </c>
      <c r="BJ28" s="42" t="s">
        <v>156</v>
      </c>
      <c r="BK28" s="42" t="s">
        <v>156</v>
      </c>
      <c r="BL28" s="42" t="s">
        <v>156</v>
      </c>
      <c r="BM28" s="42" t="s">
        <v>156</v>
      </c>
      <c r="BN28" s="42" t="s">
        <v>156</v>
      </c>
      <c r="BO28" s="42" t="s">
        <v>156</v>
      </c>
      <c r="BP28" s="42" t="s">
        <v>156</v>
      </c>
      <c r="BQ28" s="42" t="s">
        <v>156</v>
      </c>
      <c r="BR28" s="42" t="s">
        <v>156</v>
      </c>
      <c r="BS28" s="42" t="s">
        <v>156</v>
      </c>
      <c r="BT28" s="42" t="s">
        <v>156</v>
      </c>
      <c r="BU28" s="42" t="s">
        <v>156</v>
      </c>
      <c r="BV28" s="42" t="s">
        <v>156</v>
      </c>
      <c r="BW28" s="42" t="s">
        <v>156</v>
      </c>
      <c r="BX28" s="42" t="s">
        <v>156</v>
      </c>
      <c r="BY28" s="42" t="s">
        <v>156</v>
      </c>
      <c r="BZ28" s="42" t="s">
        <v>156</v>
      </c>
      <c r="CA28" s="42" t="s">
        <v>156</v>
      </c>
      <c r="CB28" s="42" t="s">
        <v>156</v>
      </c>
      <c r="CC28" s="42" t="s">
        <v>156</v>
      </c>
      <c r="CD28" s="42" t="s">
        <v>156</v>
      </c>
      <c r="CE28" s="42" t="s">
        <v>156</v>
      </c>
      <c r="CF28" s="42" t="s">
        <v>156</v>
      </c>
      <c r="CG28" s="42" t="s">
        <v>156</v>
      </c>
      <c r="CH28" s="42" t="s">
        <v>156</v>
      </c>
      <c r="CI28" s="42" t="s">
        <v>156</v>
      </c>
      <c r="CJ28" s="42">
        <f t="shared" si="0"/>
        <v>0</v>
      </c>
    </row>
    <row r="29" spans="1:88" ht="24">
      <c r="A29" s="57" t="s">
        <v>141</v>
      </c>
      <c r="B29" s="42">
        <v>5338252</v>
      </c>
      <c r="C29" s="42">
        <v>606835</v>
      </c>
      <c r="D29" s="42">
        <v>281518</v>
      </c>
      <c r="E29" s="42">
        <v>783179</v>
      </c>
      <c r="F29" s="42">
        <v>0</v>
      </c>
      <c r="G29" s="42">
        <v>0</v>
      </c>
      <c r="H29" s="42">
        <v>669775</v>
      </c>
      <c r="I29" s="42">
        <v>827565</v>
      </c>
      <c r="J29" s="42">
        <v>158322</v>
      </c>
      <c r="K29" s="42">
        <v>827450</v>
      </c>
      <c r="L29" s="42">
        <v>8286</v>
      </c>
      <c r="M29" s="42">
        <v>1035395</v>
      </c>
      <c r="N29" s="42">
        <v>0</v>
      </c>
      <c r="O29" s="42">
        <v>388624</v>
      </c>
      <c r="P29" s="42">
        <v>4261700</v>
      </c>
      <c r="Q29" s="42">
        <v>10410270</v>
      </c>
      <c r="R29" s="42">
        <v>802359</v>
      </c>
      <c r="S29" s="42">
        <v>2192522</v>
      </c>
      <c r="T29" s="42">
        <v>14277358</v>
      </c>
      <c r="U29" s="42">
        <v>14682</v>
      </c>
      <c r="V29" s="42">
        <v>786600</v>
      </c>
      <c r="W29" s="42">
        <v>893694</v>
      </c>
      <c r="X29" s="42">
        <v>253405</v>
      </c>
      <c r="Y29" s="42">
        <v>228542</v>
      </c>
      <c r="Z29" s="42">
        <v>5135300</v>
      </c>
      <c r="AA29" s="42">
        <v>660428</v>
      </c>
      <c r="AB29" s="42">
        <v>137974</v>
      </c>
      <c r="AC29" s="42">
        <v>1806226</v>
      </c>
      <c r="AD29" s="42">
        <v>7371657</v>
      </c>
      <c r="AE29" s="42">
        <v>315725</v>
      </c>
      <c r="AF29" s="42">
        <v>0</v>
      </c>
      <c r="AG29" s="42">
        <v>84892</v>
      </c>
      <c r="AH29" s="42">
        <v>1902932</v>
      </c>
      <c r="AI29" s="42">
        <v>43850</v>
      </c>
      <c r="AJ29" s="42">
        <v>1956287</v>
      </c>
      <c r="AK29" s="42">
        <v>5000</v>
      </c>
      <c r="AL29" s="42">
        <v>828940</v>
      </c>
      <c r="AM29" s="42">
        <v>1800125</v>
      </c>
      <c r="AN29" s="42">
        <v>1579374</v>
      </c>
      <c r="AO29" s="42">
        <v>920160</v>
      </c>
      <c r="AP29" s="42">
        <v>0</v>
      </c>
      <c r="AQ29" s="42">
        <v>49200</v>
      </c>
      <c r="AR29" s="42">
        <v>774295</v>
      </c>
      <c r="AS29" s="42">
        <v>15200</v>
      </c>
      <c r="AT29" s="42">
        <v>0</v>
      </c>
      <c r="AU29" s="42">
        <v>0</v>
      </c>
      <c r="AV29" s="42">
        <v>1422805</v>
      </c>
      <c r="AW29" s="42">
        <v>1565248</v>
      </c>
      <c r="AX29" s="42">
        <v>510200</v>
      </c>
      <c r="AY29" s="42">
        <v>213211</v>
      </c>
      <c r="AZ29" s="42">
        <v>619419</v>
      </c>
      <c r="BA29" s="42">
        <v>443782</v>
      </c>
      <c r="BB29" s="42">
        <v>0</v>
      </c>
      <c r="BC29" s="42">
        <v>0</v>
      </c>
      <c r="BD29" s="42">
        <v>72725</v>
      </c>
      <c r="BE29" s="42">
        <v>335400</v>
      </c>
      <c r="BF29" s="42">
        <v>6064097</v>
      </c>
      <c r="BG29" s="42">
        <v>0</v>
      </c>
      <c r="BH29" s="42">
        <v>1519774</v>
      </c>
      <c r="BI29" s="42">
        <v>20000</v>
      </c>
      <c r="BJ29" s="42">
        <v>1989731</v>
      </c>
      <c r="BK29" s="42">
        <v>233566</v>
      </c>
      <c r="BL29" s="42">
        <v>617900</v>
      </c>
      <c r="BM29" s="42">
        <v>290089</v>
      </c>
      <c r="BN29" s="42">
        <v>2256783</v>
      </c>
      <c r="BO29" s="42">
        <v>455395</v>
      </c>
      <c r="BP29" s="42">
        <v>1933250</v>
      </c>
      <c r="BQ29" s="42">
        <v>0</v>
      </c>
      <c r="BR29" s="42">
        <v>1385606</v>
      </c>
      <c r="BS29" s="42">
        <v>184469</v>
      </c>
      <c r="BT29" s="42">
        <v>193609</v>
      </c>
      <c r="BU29" s="42">
        <v>359164</v>
      </c>
      <c r="BV29" s="42">
        <v>470600</v>
      </c>
      <c r="BW29" s="42">
        <v>107216</v>
      </c>
      <c r="BX29" s="42">
        <v>737737</v>
      </c>
      <c r="BY29" s="42">
        <v>88333</v>
      </c>
      <c r="BZ29" s="42">
        <v>169300</v>
      </c>
      <c r="CA29" s="42">
        <v>889784</v>
      </c>
      <c r="CB29" s="42">
        <v>174622</v>
      </c>
      <c r="CC29" s="42">
        <v>2082100</v>
      </c>
      <c r="CD29" s="42">
        <v>0</v>
      </c>
      <c r="CE29" s="42">
        <v>6607</v>
      </c>
      <c r="CF29" s="42">
        <v>3216982</v>
      </c>
      <c r="CG29" s="42">
        <v>584250</v>
      </c>
      <c r="CH29" s="42">
        <v>0</v>
      </c>
      <c r="CI29" s="42">
        <v>0</v>
      </c>
      <c r="CJ29" s="42">
        <f t="shared" si="0"/>
        <v>101647652</v>
      </c>
    </row>
    <row r="30" spans="1:88">
      <c r="A30" s="57" t="s">
        <v>143</v>
      </c>
      <c r="B30" s="42">
        <v>6267151</v>
      </c>
      <c r="C30" s="42">
        <v>138986583</v>
      </c>
      <c r="D30" s="42">
        <v>47449902</v>
      </c>
      <c r="E30" s="42">
        <v>36617212</v>
      </c>
      <c r="F30" s="42">
        <v>65639748</v>
      </c>
      <c r="G30" s="42">
        <v>431062</v>
      </c>
      <c r="H30" s="42">
        <v>82984189</v>
      </c>
      <c r="I30" s="42">
        <v>65116521</v>
      </c>
      <c r="J30" s="42">
        <v>78629567</v>
      </c>
      <c r="K30" s="42">
        <v>78986210</v>
      </c>
      <c r="L30" s="42">
        <v>18143125</v>
      </c>
      <c r="M30" s="42">
        <v>112729361</v>
      </c>
      <c r="N30" s="42">
        <v>14580486</v>
      </c>
      <c r="O30" s="42">
        <v>56591876</v>
      </c>
      <c r="P30" s="42">
        <v>55217470</v>
      </c>
      <c r="Q30" s="42">
        <v>152804725</v>
      </c>
      <c r="R30" s="42">
        <v>39549530</v>
      </c>
      <c r="S30" s="42">
        <v>51752858</v>
      </c>
      <c r="T30" s="42">
        <v>53581968</v>
      </c>
      <c r="U30" s="42">
        <v>26781044</v>
      </c>
      <c r="V30" s="42">
        <v>18678869</v>
      </c>
      <c r="W30" s="42">
        <v>103737321</v>
      </c>
      <c r="X30" s="42">
        <v>64842777</v>
      </c>
      <c r="Y30" s="42">
        <v>27796205</v>
      </c>
      <c r="Z30" s="42">
        <v>333685146</v>
      </c>
      <c r="AA30" s="42">
        <v>92922747</v>
      </c>
      <c r="AB30" s="42">
        <v>51619251</v>
      </c>
      <c r="AC30" s="42">
        <v>72176736</v>
      </c>
      <c r="AD30" s="42">
        <v>92458210</v>
      </c>
      <c r="AE30" s="42">
        <v>60317370</v>
      </c>
      <c r="AF30" s="42">
        <v>5396914</v>
      </c>
      <c r="AG30" s="42">
        <v>417095244</v>
      </c>
      <c r="AH30" s="42">
        <v>40210929</v>
      </c>
      <c r="AI30" s="42">
        <v>944354</v>
      </c>
      <c r="AJ30" s="42">
        <v>151746836</v>
      </c>
      <c r="AK30" s="42">
        <v>30398699</v>
      </c>
      <c r="AL30" s="42">
        <v>85545940</v>
      </c>
      <c r="AM30" s="42">
        <v>52268631</v>
      </c>
      <c r="AN30" s="42">
        <v>116842951</v>
      </c>
      <c r="AO30" s="42">
        <v>45291390</v>
      </c>
      <c r="AP30" s="42">
        <v>44580951</v>
      </c>
      <c r="AQ30" s="42">
        <v>100557919</v>
      </c>
      <c r="AR30" s="42">
        <v>90368738</v>
      </c>
      <c r="AS30" s="42">
        <v>47581134</v>
      </c>
      <c r="AT30" s="42">
        <v>27922752</v>
      </c>
      <c r="AU30" s="42">
        <v>20816023</v>
      </c>
      <c r="AV30" s="42">
        <v>166361440</v>
      </c>
      <c r="AW30" s="42">
        <v>73769188</v>
      </c>
      <c r="AX30" s="42">
        <v>95140911</v>
      </c>
      <c r="AY30" s="42">
        <v>16515950</v>
      </c>
      <c r="AZ30" s="42">
        <v>10450197</v>
      </c>
      <c r="BA30" s="42">
        <v>49042366</v>
      </c>
      <c r="BB30" s="42">
        <v>38379607</v>
      </c>
      <c r="BC30" s="42">
        <v>94920007</v>
      </c>
      <c r="BD30" s="42">
        <v>20587675</v>
      </c>
      <c r="BE30" s="42">
        <v>33325524</v>
      </c>
      <c r="BF30" s="42">
        <v>77454184</v>
      </c>
      <c r="BG30" s="42">
        <v>32939791</v>
      </c>
      <c r="BH30" s="42">
        <v>127348896</v>
      </c>
      <c r="BI30" s="42">
        <v>27495703</v>
      </c>
      <c r="BJ30" s="42">
        <v>24931782</v>
      </c>
      <c r="BK30" s="42">
        <v>122833304</v>
      </c>
      <c r="BL30" s="42">
        <v>60245577</v>
      </c>
      <c r="BM30" s="42">
        <v>139598788</v>
      </c>
      <c r="BN30" s="42">
        <v>123654651</v>
      </c>
      <c r="BO30" s="42">
        <v>23760521</v>
      </c>
      <c r="BP30" s="42">
        <v>198835723</v>
      </c>
      <c r="BQ30" s="42">
        <v>62880216</v>
      </c>
      <c r="BR30" s="42">
        <v>128099107</v>
      </c>
      <c r="BS30" s="42">
        <v>62350264</v>
      </c>
      <c r="BT30" s="42">
        <v>89086220</v>
      </c>
      <c r="BU30" s="42">
        <v>38601679</v>
      </c>
      <c r="BV30" s="42">
        <v>90677400</v>
      </c>
      <c r="BW30" s="42">
        <v>87278210</v>
      </c>
      <c r="BX30" s="42">
        <v>70282737</v>
      </c>
      <c r="BY30" s="42">
        <v>28385815</v>
      </c>
      <c r="BZ30" s="42">
        <v>67349074</v>
      </c>
      <c r="CA30" s="42">
        <v>43405800</v>
      </c>
      <c r="CB30" s="42">
        <v>116791669</v>
      </c>
      <c r="CC30" s="42">
        <v>41971710</v>
      </c>
      <c r="CD30" s="42">
        <v>57969973</v>
      </c>
      <c r="CE30" s="42">
        <v>2649000</v>
      </c>
      <c r="CF30" s="42">
        <v>20782693</v>
      </c>
      <c r="CG30" s="42">
        <v>68562234</v>
      </c>
      <c r="CH30" s="42">
        <v>0</v>
      </c>
      <c r="CI30" s="42">
        <v>25021200</v>
      </c>
      <c r="CJ30" s="42">
        <f t="shared" si="0"/>
        <v>6038381411</v>
      </c>
    </row>
    <row r="31" spans="1:88">
      <c r="A31" s="57" t="s">
        <v>145</v>
      </c>
      <c r="B31" s="42">
        <v>18508674</v>
      </c>
      <c r="C31" s="42">
        <v>3290855</v>
      </c>
      <c r="D31" s="42">
        <v>999091</v>
      </c>
      <c r="E31" s="42">
        <v>4653833</v>
      </c>
      <c r="F31" s="42">
        <v>48385</v>
      </c>
      <c r="G31" s="42">
        <v>0</v>
      </c>
      <c r="H31" s="42">
        <v>2202424</v>
      </c>
      <c r="I31" s="42">
        <v>817539</v>
      </c>
      <c r="J31" s="42">
        <v>1487383</v>
      </c>
      <c r="K31" s="42">
        <v>998193</v>
      </c>
      <c r="L31" s="42">
        <v>955003</v>
      </c>
      <c r="M31" s="42">
        <v>5459053</v>
      </c>
      <c r="N31" s="42">
        <v>6357</v>
      </c>
      <c r="O31" s="42">
        <v>1067055</v>
      </c>
      <c r="P31" s="42">
        <v>1819011</v>
      </c>
      <c r="Q31" s="42">
        <v>3528924</v>
      </c>
      <c r="R31" s="42">
        <v>0</v>
      </c>
      <c r="S31" s="42">
        <v>495297</v>
      </c>
      <c r="T31" s="42">
        <v>1293886</v>
      </c>
      <c r="U31" s="42">
        <v>1230598</v>
      </c>
      <c r="V31" s="42">
        <v>1628883</v>
      </c>
      <c r="W31" s="42">
        <v>1104617</v>
      </c>
      <c r="X31" s="42">
        <v>2395123</v>
      </c>
      <c r="Y31" s="42">
        <v>1258937</v>
      </c>
      <c r="Z31" s="42">
        <v>5280536</v>
      </c>
      <c r="AA31" s="42">
        <v>3991312</v>
      </c>
      <c r="AB31" s="42">
        <v>1464933</v>
      </c>
      <c r="AC31" s="42">
        <v>236759</v>
      </c>
      <c r="AD31" s="42">
        <v>2433116</v>
      </c>
      <c r="AE31" s="42">
        <v>2957300</v>
      </c>
      <c r="AF31" s="42">
        <v>1161</v>
      </c>
      <c r="AG31" s="42">
        <v>26369047</v>
      </c>
      <c r="AH31" s="42">
        <v>153527</v>
      </c>
      <c r="AI31" s="42">
        <v>316194</v>
      </c>
      <c r="AJ31" s="42">
        <v>2182829</v>
      </c>
      <c r="AK31" s="42">
        <v>1344273</v>
      </c>
      <c r="AL31" s="42">
        <v>2735094</v>
      </c>
      <c r="AM31" s="42">
        <v>422976</v>
      </c>
      <c r="AN31" s="42">
        <v>1587689</v>
      </c>
      <c r="AO31" s="42">
        <v>2303203</v>
      </c>
      <c r="AP31" s="42">
        <v>3035901</v>
      </c>
      <c r="AQ31" s="42">
        <v>3928072</v>
      </c>
      <c r="AR31" s="42">
        <v>3551722</v>
      </c>
      <c r="AS31" s="42">
        <v>402386</v>
      </c>
      <c r="AT31" s="42">
        <v>1330389</v>
      </c>
      <c r="AU31" s="42">
        <v>2224497</v>
      </c>
      <c r="AV31" s="42">
        <v>5123202</v>
      </c>
      <c r="AW31" s="42">
        <v>1703747</v>
      </c>
      <c r="AX31" s="42">
        <v>1345968</v>
      </c>
      <c r="AY31" s="42">
        <v>1148525</v>
      </c>
      <c r="AZ31" s="42">
        <v>692342</v>
      </c>
      <c r="BA31" s="42">
        <v>362992</v>
      </c>
      <c r="BB31" s="42">
        <v>2305941</v>
      </c>
      <c r="BC31" s="42">
        <v>15861820</v>
      </c>
      <c r="BD31" s="42">
        <v>123351</v>
      </c>
      <c r="BE31" s="42">
        <v>75480</v>
      </c>
      <c r="BF31" s="42">
        <v>2040245</v>
      </c>
      <c r="BG31" s="42">
        <v>32100</v>
      </c>
      <c r="BH31" s="42">
        <v>1591452</v>
      </c>
      <c r="BI31" s="42">
        <v>536400</v>
      </c>
      <c r="BJ31" s="42">
        <v>248140</v>
      </c>
      <c r="BK31" s="42">
        <v>2062494</v>
      </c>
      <c r="BL31" s="42">
        <v>2036715</v>
      </c>
      <c r="BM31" s="42">
        <v>2738397</v>
      </c>
      <c r="BN31" s="42">
        <v>472475</v>
      </c>
      <c r="BO31" s="42">
        <v>687474</v>
      </c>
      <c r="BP31" s="42">
        <v>6378296</v>
      </c>
      <c r="BQ31" s="42">
        <v>1577491</v>
      </c>
      <c r="BR31" s="42">
        <v>3587288</v>
      </c>
      <c r="BS31" s="42">
        <v>949924</v>
      </c>
      <c r="BT31" s="42">
        <v>2861114</v>
      </c>
      <c r="BU31" s="42">
        <v>928575</v>
      </c>
      <c r="BV31" s="42">
        <v>37000</v>
      </c>
      <c r="BW31" s="42">
        <v>470196</v>
      </c>
      <c r="BX31" s="42">
        <v>955075</v>
      </c>
      <c r="BY31" s="42">
        <v>990872</v>
      </c>
      <c r="BZ31" s="42">
        <v>3564952</v>
      </c>
      <c r="CA31" s="42">
        <v>5642575</v>
      </c>
      <c r="CB31" s="42">
        <v>4943750</v>
      </c>
      <c r="CC31" s="42">
        <v>2702700</v>
      </c>
      <c r="CD31" s="42">
        <v>5035129</v>
      </c>
      <c r="CE31" s="42">
        <v>0</v>
      </c>
      <c r="CF31" s="42">
        <v>1105564</v>
      </c>
      <c r="CG31" s="42">
        <v>1582266</v>
      </c>
      <c r="CH31" s="42">
        <v>316410922</v>
      </c>
      <c r="CI31" s="42">
        <v>138928</v>
      </c>
      <c r="CJ31" s="42">
        <f t="shared" si="0"/>
        <v>524553914</v>
      </c>
    </row>
    <row r="32" spans="1:88">
      <c r="A32" s="57" t="s">
        <v>147</v>
      </c>
      <c r="B32" s="42">
        <v>58333323</v>
      </c>
      <c r="C32" s="42">
        <v>62126514</v>
      </c>
      <c r="D32" s="42">
        <v>11638539</v>
      </c>
      <c r="E32" s="42">
        <v>18704062</v>
      </c>
      <c r="F32" s="42">
        <v>10023033</v>
      </c>
      <c r="G32" s="42">
        <v>691000</v>
      </c>
      <c r="H32" s="42">
        <v>14213010</v>
      </c>
      <c r="I32" s="42">
        <v>12409666</v>
      </c>
      <c r="J32" s="42">
        <v>9662530</v>
      </c>
      <c r="K32" s="42">
        <v>23384209</v>
      </c>
      <c r="L32" s="42">
        <v>3023340</v>
      </c>
      <c r="M32" s="42">
        <v>15037349</v>
      </c>
      <c r="N32" s="42">
        <v>1538676</v>
      </c>
      <c r="O32" s="42">
        <v>9375299</v>
      </c>
      <c r="P32" s="42">
        <v>25908881</v>
      </c>
      <c r="Q32" s="42">
        <v>34257959</v>
      </c>
      <c r="R32" s="42">
        <v>3003714</v>
      </c>
      <c r="S32" s="42">
        <v>16309616</v>
      </c>
      <c r="T32" s="42">
        <v>15477083</v>
      </c>
      <c r="U32" s="42">
        <v>11883035</v>
      </c>
      <c r="V32" s="42">
        <v>8663759</v>
      </c>
      <c r="W32" s="42">
        <v>16508669</v>
      </c>
      <c r="X32" s="42">
        <v>21363599</v>
      </c>
      <c r="Y32" s="42">
        <v>3298364</v>
      </c>
      <c r="Z32" s="42">
        <v>54875691</v>
      </c>
      <c r="AA32" s="42">
        <v>22110074</v>
      </c>
      <c r="AB32" s="42">
        <v>18060532</v>
      </c>
      <c r="AC32" s="42">
        <v>9683031</v>
      </c>
      <c r="AD32" s="42">
        <v>22276202</v>
      </c>
      <c r="AE32" s="42">
        <v>5192480</v>
      </c>
      <c r="AF32" s="42">
        <v>2515316</v>
      </c>
      <c r="AG32" s="42">
        <v>91460347</v>
      </c>
      <c r="AH32" s="42">
        <v>7786559</v>
      </c>
      <c r="AI32" s="42">
        <v>480636</v>
      </c>
      <c r="AJ32" s="42">
        <v>24457062</v>
      </c>
      <c r="AK32" s="42">
        <v>6553286</v>
      </c>
      <c r="AL32" s="42">
        <v>37411443</v>
      </c>
      <c r="AM32" s="42">
        <v>9254143</v>
      </c>
      <c r="AN32" s="42">
        <v>19022044</v>
      </c>
      <c r="AO32" s="42">
        <v>7371728</v>
      </c>
      <c r="AP32" s="42">
        <v>29451183</v>
      </c>
      <c r="AQ32" s="42">
        <v>17380258</v>
      </c>
      <c r="AR32" s="42">
        <v>17912916</v>
      </c>
      <c r="AS32" s="42">
        <v>17643237</v>
      </c>
      <c r="AT32" s="42">
        <v>4249796</v>
      </c>
      <c r="AU32" s="42">
        <v>10813808</v>
      </c>
      <c r="AV32" s="42">
        <v>32117119</v>
      </c>
      <c r="AW32" s="42">
        <v>16846144</v>
      </c>
      <c r="AX32" s="42">
        <v>29038899</v>
      </c>
      <c r="AY32" s="42">
        <v>9056483</v>
      </c>
      <c r="AZ32" s="42">
        <v>2764423</v>
      </c>
      <c r="BA32" s="42">
        <v>9636662</v>
      </c>
      <c r="BB32" s="42">
        <v>9221491</v>
      </c>
      <c r="BC32" s="42">
        <v>19062525</v>
      </c>
      <c r="BD32" s="42">
        <v>4153334</v>
      </c>
      <c r="BE32" s="42">
        <v>3595804</v>
      </c>
      <c r="BF32" s="42">
        <v>24353312</v>
      </c>
      <c r="BG32" s="42">
        <v>5871315</v>
      </c>
      <c r="BH32" s="42">
        <v>15822560</v>
      </c>
      <c r="BI32" s="42">
        <v>12847478</v>
      </c>
      <c r="BJ32" s="42">
        <v>4509842</v>
      </c>
      <c r="BK32" s="42">
        <v>14659233</v>
      </c>
      <c r="BL32" s="42">
        <v>6842208</v>
      </c>
      <c r="BM32" s="42">
        <v>39178003</v>
      </c>
      <c r="BN32" s="42">
        <v>21913601</v>
      </c>
      <c r="BO32" s="42">
        <v>7526403</v>
      </c>
      <c r="BP32" s="42">
        <v>45162657</v>
      </c>
      <c r="BQ32" s="42">
        <v>5271851</v>
      </c>
      <c r="BR32" s="42">
        <v>25662045</v>
      </c>
      <c r="BS32" s="42">
        <v>4646721</v>
      </c>
      <c r="BT32" s="42">
        <v>14917439</v>
      </c>
      <c r="BU32" s="42">
        <v>9288985</v>
      </c>
      <c r="BV32" s="42">
        <v>17846600</v>
      </c>
      <c r="BW32" s="42">
        <v>15083342</v>
      </c>
      <c r="BX32" s="42">
        <v>17074964</v>
      </c>
      <c r="BY32" s="42">
        <v>7139652</v>
      </c>
      <c r="BZ32" s="42">
        <v>16848972</v>
      </c>
      <c r="CA32" s="42">
        <v>15359266</v>
      </c>
      <c r="CB32" s="42">
        <v>211746660</v>
      </c>
      <c r="CC32" s="42">
        <v>19383500</v>
      </c>
      <c r="CD32" s="42">
        <v>23158681</v>
      </c>
      <c r="CE32" s="42">
        <v>311044</v>
      </c>
      <c r="CF32" s="42">
        <v>22616451</v>
      </c>
      <c r="CG32" s="42">
        <v>10755453</v>
      </c>
      <c r="CH32" s="42">
        <v>29681351</v>
      </c>
      <c r="CI32" s="42">
        <v>2561274</v>
      </c>
      <c r="CJ32" s="42">
        <f t="shared" si="0"/>
        <v>1646330748</v>
      </c>
    </row>
    <row r="33" spans="1:88" ht="24">
      <c r="A33" s="57" t="s">
        <v>149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108200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335867</v>
      </c>
      <c r="AC33" s="42">
        <v>0</v>
      </c>
      <c r="AD33" s="42">
        <v>0</v>
      </c>
      <c r="AE33" s="42">
        <v>48980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0</v>
      </c>
      <c r="BJ33" s="42">
        <v>0</v>
      </c>
      <c r="BK33" s="42">
        <v>0</v>
      </c>
      <c r="BL33" s="42">
        <v>0</v>
      </c>
      <c r="BM33" s="42">
        <v>0</v>
      </c>
      <c r="BN33" s="42">
        <v>0</v>
      </c>
      <c r="BO33" s="42">
        <v>0</v>
      </c>
      <c r="BP33" s="42">
        <v>0</v>
      </c>
      <c r="BQ33" s="42">
        <v>0</v>
      </c>
      <c r="BR33" s="42">
        <v>0</v>
      </c>
      <c r="BS33" s="42">
        <v>0</v>
      </c>
      <c r="BT33" s="42">
        <v>0</v>
      </c>
      <c r="BU33" s="42">
        <v>0</v>
      </c>
      <c r="BV33" s="42">
        <v>0</v>
      </c>
      <c r="BW33" s="42">
        <v>0</v>
      </c>
      <c r="BX33" s="42">
        <v>0</v>
      </c>
      <c r="BY33" s="42">
        <v>0</v>
      </c>
      <c r="BZ33" s="42">
        <v>0</v>
      </c>
      <c r="CA33" s="42">
        <v>0</v>
      </c>
      <c r="CB33" s="42">
        <v>0</v>
      </c>
      <c r="CC33" s="42">
        <v>0</v>
      </c>
      <c r="CD33" s="42">
        <v>0</v>
      </c>
      <c r="CE33" s="42">
        <v>0</v>
      </c>
      <c r="CF33" s="42">
        <v>0</v>
      </c>
      <c r="CG33" s="42">
        <v>0</v>
      </c>
      <c r="CH33" s="42">
        <v>0</v>
      </c>
      <c r="CI33" s="42">
        <v>0</v>
      </c>
      <c r="CJ33" s="42">
        <f t="shared" si="0"/>
        <v>493047</v>
      </c>
    </row>
    <row r="36" spans="1:88" s="49" customFormat="1" ht="33" customHeight="1">
      <c r="A36" s="50" t="s">
        <v>153</v>
      </c>
      <c r="B36" s="52">
        <f>B4/B3*100</f>
        <v>93.885962306972047</v>
      </c>
      <c r="C36" s="52">
        <f t="shared" ref="C36:BN36" si="1">C4/C3*100</f>
        <v>80.268174542156729</v>
      </c>
      <c r="D36" s="52">
        <f t="shared" si="1"/>
        <v>85.157570149857733</v>
      </c>
      <c r="E36" s="52">
        <f t="shared" si="1"/>
        <v>71.222903032930901</v>
      </c>
      <c r="F36" s="52">
        <f t="shared" si="1"/>
        <v>88.444045153966329</v>
      </c>
      <c r="G36" s="52">
        <f t="shared" si="1"/>
        <v>67.000826788429848</v>
      </c>
      <c r="H36" s="52">
        <f t="shared" si="1"/>
        <v>81.987514549827154</v>
      </c>
      <c r="I36" s="52">
        <f t="shared" si="1"/>
        <v>84.008899863696143</v>
      </c>
      <c r="J36" s="52">
        <f t="shared" si="1"/>
        <v>48.816584468623653</v>
      </c>
      <c r="K36" s="52">
        <f t="shared" si="1"/>
        <v>64.479428075335576</v>
      </c>
      <c r="L36" s="52">
        <f t="shared" si="1"/>
        <v>69.13050607963666</v>
      </c>
      <c r="M36" s="52">
        <f t="shared" si="1"/>
        <v>83.264883029069509</v>
      </c>
      <c r="N36" s="52">
        <f t="shared" si="1"/>
        <v>76.553262683041652</v>
      </c>
      <c r="O36" s="52">
        <f t="shared" si="1"/>
        <v>59.281349663467132</v>
      </c>
      <c r="P36" s="52">
        <f t="shared" si="1"/>
        <v>69.555838366935546</v>
      </c>
      <c r="Q36" s="56">
        <f t="shared" si="1"/>
        <v>82.715081655679384</v>
      </c>
      <c r="R36" s="56">
        <f t="shared" si="1"/>
        <v>86.587576109991133</v>
      </c>
      <c r="S36" s="56">
        <f t="shared" si="1"/>
        <v>76.821866365360322</v>
      </c>
      <c r="T36" s="56">
        <f t="shared" si="1"/>
        <v>33.289288520367151</v>
      </c>
      <c r="U36" s="56">
        <f t="shared" si="1"/>
        <v>86.099110023818838</v>
      </c>
      <c r="V36" s="56">
        <f t="shared" si="1"/>
        <v>81.008882836353109</v>
      </c>
      <c r="W36" s="56">
        <f t="shared" si="1"/>
        <v>77.991005506056254</v>
      </c>
      <c r="X36" s="56">
        <f t="shared" si="1"/>
        <v>70.002620056976824</v>
      </c>
      <c r="Y36" s="56">
        <f t="shared" si="1"/>
        <v>41.789957729468682</v>
      </c>
      <c r="Z36" s="56">
        <f t="shared" si="1"/>
        <v>79.64219216219675</v>
      </c>
      <c r="AA36" s="56">
        <f t="shared" si="1"/>
        <v>88.93602242717914</v>
      </c>
      <c r="AB36" s="56">
        <f t="shared" si="1"/>
        <v>74.051501362271949</v>
      </c>
      <c r="AC36" s="56">
        <f t="shared" si="1"/>
        <v>83.717781024693238</v>
      </c>
      <c r="AD36" s="56">
        <f t="shared" si="1"/>
        <v>75.322293824877022</v>
      </c>
      <c r="AE36" s="56">
        <f t="shared" si="1"/>
        <v>85.56203175038145</v>
      </c>
      <c r="AF36" s="56">
        <f t="shared" si="1"/>
        <v>94.343891224862006</v>
      </c>
      <c r="AG36" s="56">
        <f t="shared" si="1"/>
        <v>86.334489249673325</v>
      </c>
      <c r="AH36" s="56">
        <f t="shared" si="1"/>
        <v>89.218016206202606</v>
      </c>
      <c r="AI36" s="56">
        <f t="shared" si="1"/>
        <v>94.872136700478464</v>
      </c>
      <c r="AJ36" s="56">
        <f t="shared" si="1"/>
        <v>79.731492593774149</v>
      </c>
      <c r="AK36" s="56">
        <f t="shared" si="1"/>
        <v>83.006173944329717</v>
      </c>
      <c r="AL36" s="56">
        <f t="shared" si="1"/>
        <v>81.302949504398981</v>
      </c>
      <c r="AM36" s="56">
        <f t="shared" si="1"/>
        <v>84.04869652826072</v>
      </c>
      <c r="AN36" s="56">
        <f t="shared" si="1"/>
        <v>76.705441860986227</v>
      </c>
      <c r="AO36" s="56">
        <f t="shared" si="1"/>
        <v>81.2363023863292</v>
      </c>
      <c r="AP36" s="56">
        <f t="shared" si="1"/>
        <v>83.069214809197035</v>
      </c>
      <c r="AQ36" s="56">
        <f t="shared" si="1"/>
        <v>71.37725599329778</v>
      </c>
      <c r="AR36" s="56">
        <f t="shared" si="1"/>
        <v>81.92305880144076</v>
      </c>
      <c r="AS36" s="56">
        <f t="shared" si="1"/>
        <v>78.52965373625166</v>
      </c>
      <c r="AT36" s="56">
        <f t="shared" si="1"/>
        <v>82.888969093103867</v>
      </c>
      <c r="AU36" s="56">
        <f t="shared" si="1"/>
        <v>72.57019165894981</v>
      </c>
      <c r="AV36" s="56">
        <f t="shared" si="1"/>
        <v>76.707752107864053</v>
      </c>
      <c r="AW36" s="56">
        <f t="shared" si="1"/>
        <v>80.406823594583713</v>
      </c>
      <c r="AX36" s="56">
        <f t="shared" si="1"/>
        <v>84.068005494413939</v>
      </c>
      <c r="AY36" s="56">
        <f t="shared" si="1"/>
        <v>81.068197042506412</v>
      </c>
      <c r="AZ36" s="56">
        <f t="shared" si="1"/>
        <v>74.194202633155612</v>
      </c>
      <c r="BA36" s="56">
        <f t="shared" si="1"/>
        <v>76.474521157329406</v>
      </c>
      <c r="BB36" s="56">
        <f t="shared" si="1"/>
        <v>90.676710322594403</v>
      </c>
      <c r="BC36" s="56">
        <f t="shared" si="1"/>
        <v>81.39887194103629</v>
      </c>
      <c r="BD36" s="56">
        <f t="shared" si="1"/>
        <v>71.877787285534467</v>
      </c>
      <c r="BE36" s="56">
        <f t="shared" si="1"/>
        <v>87.201988435702901</v>
      </c>
      <c r="BF36" s="56">
        <f t="shared" si="1"/>
        <v>55.491234075742078</v>
      </c>
      <c r="BG36" s="56">
        <f t="shared" si="1"/>
        <v>79.034956918731581</v>
      </c>
      <c r="BH36" s="56">
        <f t="shared" si="1"/>
        <v>86.73543421956002</v>
      </c>
      <c r="BI36" s="56">
        <f t="shared" si="1"/>
        <v>77.001235074158132</v>
      </c>
      <c r="BJ36" s="56">
        <f t="shared" si="1"/>
        <v>83.937978618947071</v>
      </c>
      <c r="BK36" s="56">
        <f t="shared" si="1"/>
        <v>74.421630791307933</v>
      </c>
      <c r="BL36" s="56">
        <f t="shared" si="1"/>
        <v>83.389628743022442</v>
      </c>
      <c r="BM36" s="56">
        <f t="shared" si="1"/>
        <v>82.856465007966662</v>
      </c>
      <c r="BN36" s="56">
        <f t="shared" si="1"/>
        <v>83.306765641702228</v>
      </c>
      <c r="BO36" s="56">
        <f t="shared" ref="BO36:CJ36" si="2">BO4/BO3*100</f>
        <v>93.429949640402896</v>
      </c>
      <c r="BP36" s="56">
        <f t="shared" si="2"/>
        <v>70.778072938039486</v>
      </c>
      <c r="BQ36" s="56">
        <f t="shared" si="2"/>
        <v>80.86123739229923</v>
      </c>
      <c r="BR36" s="56">
        <f t="shared" si="2"/>
        <v>80.011323409407183</v>
      </c>
      <c r="BS36" s="56">
        <f t="shared" si="2"/>
        <v>76.417234756150066</v>
      </c>
      <c r="BT36" s="56">
        <f t="shared" si="2"/>
        <v>76.194158537155104</v>
      </c>
      <c r="BU36" s="56">
        <f t="shared" si="2"/>
        <v>88.17943279290094</v>
      </c>
      <c r="BV36" s="56">
        <f t="shared" si="2"/>
        <v>83.258090260824474</v>
      </c>
      <c r="BW36" s="56">
        <f t="shared" si="2"/>
        <v>82.595116203943135</v>
      </c>
      <c r="BX36" s="56">
        <f t="shared" si="2"/>
        <v>82.016228868200329</v>
      </c>
      <c r="BY36" s="56">
        <f t="shared" si="2"/>
        <v>70.746034145595033</v>
      </c>
      <c r="BZ36" s="56">
        <f t="shared" si="2"/>
        <v>88.742031448656775</v>
      </c>
      <c r="CA36" s="56">
        <f t="shared" si="2"/>
        <v>83.125922878448705</v>
      </c>
      <c r="CB36" s="56">
        <f t="shared" si="2"/>
        <v>23.824761686054959</v>
      </c>
      <c r="CC36" s="56">
        <f t="shared" si="2"/>
        <v>60.691558505902563</v>
      </c>
      <c r="CD36" s="56">
        <f t="shared" si="2"/>
        <v>75.979182259227827</v>
      </c>
      <c r="CE36" s="56">
        <f t="shared" si="2"/>
        <v>90.770270983763297</v>
      </c>
      <c r="CF36" s="56">
        <f t="shared" si="2"/>
        <v>86.40728513911759</v>
      </c>
      <c r="CG36" s="56">
        <f t="shared" si="2"/>
        <v>87.159757481495731</v>
      </c>
      <c r="CH36" s="56">
        <f t="shared" si="2"/>
        <v>55.893164371968396</v>
      </c>
      <c r="CI36" s="56">
        <f t="shared" si="2"/>
        <v>84.075666332976311</v>
      </c>
      <c r="CJ36" s="56">
        <f t="shared" si="2"/>
        <v>71.713289149897221</v>
      </c>
    </row>
    <row r="37" spans="1:88" s="49" customFormat="1" ht="51.75" customHeight="1">
      <c r="A37" s="51" t="s">
        <v>154</v>
      </c>
      <c r="B37" s="52">
        <f>B4/(B3-B19)*100</f>
        <v>97.018770160437967</v>
      </c>
      <c r="C37" s="52">
        <f t="shared" ref="C37:BN37" si="3">C4/(C3-C19)*100</f>
        <v>94.817824582330374</v>
      </c>
      <c r="D37" s="52">
        <f t="shared" si="3"/>
        <v>94.332079092167248</v>
      </c>
      <c r="E37" s="52">
        <f t="shared" si="3"/>
        <v>78.788220912200046</v>
      </c>
      <c r="F37" s="52">
        <f t="shared" si="3"/>
        <v>97.34998978264214</v>
      </c>
      <c r="G37" s="52">
        <f t="shared" si="3"/>
        <v>74.66145379135726</v>
      </c>
      <c r="H37" s="52">
        <f t="shared" si="3"/>
        <v>92.095162175148687</v>
      </c>
      <c r="I37" s="52">
        <f t="shared" si="3"/>
        <v>95.49160710915362</v>
      </c>
      <c r="J37" s="52">
        <f t="shared" si="3"/>
        <v>52.591459805147792</v>
      </c>
      <c r="K37" s="52">
        <f t="shared" si="3"/>
        <v>72.282496349914567</v>
      </c>
      <c r="L37" s="52">
        <f t="shared" si="3"/>
        <v>72.327071796123192</v>
      </c>
      <c r="M37" s="52">
        <f t="shared" si="3"/>
        <v>93.914856387048928</v>
      </c>
      <c r="N37" s="52">
        <f t="shared" si="3"/>
        <v>91.277017783806272</v>
      </c>
      <c r="O37" s="52">
        <f t="shared" si="3"/>
        <v>67.985652195598732</v>
      </c>
      <c r="P37" s="52">
        <f t="shared" si="3"/>
        <v>88.317605911102476</v>
      </c>
      <c r="Q37" s="56">
        <f t="shared" si="3"/>
        <v>93.820713541699945</v>
      </c>
      <c r="R37" s="56">
        <f t="shared" si="3"/>
        <v>96.501037717753945</v>
      </c>
      <c r="S37" s="56">
        <f t="shared" si="3"/>
        <v>88.037421627386919</v>
      </c>
      <c r="T37" s="56">
        <f t="shared" si="3"/>
        <v>36.681323041614085</v>
      </c>
      <c r="U37" s="56">
        <f t="shared" si="3"/>
        <v>94.497409277021887</v>
      </c>
      <c r="V37" s="56">
        <f t="shared" si="3"/>
        <v>92.682230096733434</v>
      </c>
      <c r="W37" s="56">
        <f t="shared" si="3"/>
        <v>85.567644397029667</v>
      </c>
      <c r="X37" s="56">
        <f t="shared" si="3"/>
        <v>77.653655623018594</v>
      </c>
      <c r="Y37" s="56">
        <f t="shared" si="3"/>
        <v>44.399846013826995</v>
      </c>
      <c r="Z37" s="56">
        <f t="shared" si="3"/>
        <v>92.426323417738232</v>
      </c>
      <c r="AA37" s="56">
        <f t="shared" si="3"/>
        <v>94.380190644088856</v>
      </c>
      <c r="AB37" s="56">
        <f t="shared" si="3"/>
        <v>85.253449798519028</v>
      </c>
      <c r="AC37" s="56">
        <f t="shared" si="3"/>
        <v>94.850044425383373</v>
      </c>
      <c r="AD37" s="56">
        <f t="shared" si="3"/>
        <v>84.540005331815649</v>
      </c>
      <c r="AE37" s="52">
        <f t="shared" si="3"/>
        <v>96.226831032585309</v>
      </c>
      <c r="AF37" s="52">
        <f t="shared" si="3"/>
        <v>96.931843548238916</v>
      </c>
      <c r="AG37" s="52">
        <f t="shared" si="3"/>
        <v>95.822645080411689</v>
      </c>
      <c r="AH37" s="52">
        <f t="shared" si="3"/>
        <v>94.886392832007573</v>
      </c>
      <c r="AI37" s="52">
        <f t="shared" si="3"/>
        <v>98.841826231116201</v>
      </c>
      <c r="AJ37" s="52">
        <f t="shared" si="3"/>
        <v>89.379831617792277</v>
      </c>
      <c r="AK37" s="52">
        <f t="shared" si="3"/>
        <v>92.527950387799677</v>
      </c>
      <c r="AL37" s="52">
        <f t="shared" si="3"/>
        <v>89.910859805093835</v>
      </c>
      <c r="AM37" s="52">
        <f t="shared" si="3"/>
        <v>93.25615977355892</v>
      </c>
      <c r="AN37" s="52">
        <f t="shared" si="3"/>
        <v>87.803489663984521</v>
      </c>
      <c r="AO37" s="52">
        <f t="shared" si="3"/>
        <v>92.933164131793831</v>
      </c>
      <c r="AP37" s="52">
        <f t="shared" si="3"/>
        <v>93.894902808487629</v>
      </c>
      <c r="AQ37" s="52">
        <f t="shared" si="3"/>
        <v>77.571958640928102</v>
      </c>
      <c r="AR37" s="52">
        <f t="shared" si="3"/>
        <v>90.247119880147352</v>
      </c>
      <c r="AS37" s="52">
        <f t="shared" si="3"/>
        <v>91.841125921718188</v>
      </c>
      <c r="AT37" s="52">
        <f t="shared" si="3"/>
        <v>95.046459760395905</v>
      </c>
      <c r="AU37" s="52">
        <f t="shared" si="3"/>
        <v>87.087721746546393</v>
      </c>
      <c r="AV37" s="52">
        <f t="shared" si="3"/>
        <v>85.603265104657936</v>
      </c>
      <c r="AW37" s="52">
        <f t="shared" si="3"/>
        <v>93.856991898169412</v>
      </c>
      <c r="AX37" s="52">
        <f t="shared" si="3"/>
        <v>93.320514993130601</v>
      </c>
      <c r="AY37" s="52">
        <f t="shared" si="3"/>
        <v>91.737895998183589</v>
      </c>
      <c r="AZ37" s="52">
        <f t="shared" si="3"/>
        <v>81.138687139740824</v>
      </c>
      <c r="BA37" s="52">
        <f t="shared" si="3"/>
        <v>84.826026405121766</v>
      </c>
      <c r="BB37" s="52">
        <f t="shared" si="3"/>
        <v>95.20486319619998</v>
      </c>
      <c r="BC37" s="52">
        <f t="shared" si="3"/>
        <v>95.54706610876903</v>
      </c>
      <c r="BD37" s="52">
        <f t="shared" si="3"/>
        <v>77.288318824359351</v>
      </c>
      <c r="BE37" s="52">
        <f t="shared" si="3"/>
        <v>95.923443129979631</v>
      </c>
      <c r="BF37" s="52">
        <f t="shared" si="3"/>
        <v>58.843638503372105</v>
      </c>
      <c r="BG37" s="52">
        <f t="shared" si="3"/>
        <v>87.96583788947413</v>
      </c>
      <c r="BH37" s="52">
        <f t="shared" si="3"/>
        <v>94.258409908021022</v>
      </c>
      <c r="BI37" s="52">
        <f t="shared" si="3"/>
        <v>87.476640755947727</v>
      </c>
      <c r="BJ37" s="52">
        <f t="shared" si="3"/>
        <v>93.08648666443861</v>
      </c>
      <c r="BK37" s="52">
        <f t="shared" si="3"/>
        <v>82.321673506625771</v>
      </c>
      <c r="BL37" s="52">
        <f t="shared" si="3"/>
        <v>94.806988529711887</v>
      </c>
      <c r="BM37" s="52">
        <f t="shared" si="3"/>
        <v>92.859949696013558</v>
      </c>
      <c r="BN37" s="52">
        <f t="shared" si="3"/>
        <v>94.116476335734234</v>
      </c>
      <c r="BO37" s="52">
        <f t="shared" ref="BO37:CJ37" si="4">BO4/(BO3-BO19)*100</f>
        <v>97.386153097304415</v>
      </c>
      <c r="BP37" s="52">
        <f t="shared" si="4"/>
        <v>82.663157545047767</v>
      </c>
      <c r="BQ37" s="52">
        <f t="shared" si="4"/>
        <v>95.498347957541796</v>
      </c>
      <c r="BR37" s="52">
        <f t="shared" si="4"/>
        <v>91.282883496440817</v>
      </c>
      <c r="BS37" s="52">
        <f t="shared" si="4"/>
        <v>88.114669845967171</v>
      </c>
      <c r="BT37" s="52">
        <f t="shared" si="4"/>
        <v>86.716700491574429</v>
      </c>
      <c r="BU37" s="52">
        <f t="shared" si="4"/>
        <v>94.866526135967362</v>
      </c>
      <c r="BV37" s="52">
        <f t="shared" si="4"/>
        <v>95.207767788344412</v>
      </c>
      <c r="BW37" s="52">
        <f t="shared" si="4"/>
        <v>94.47322456618754</v>
      </c>
      <c r="BX37" s="52">
        <f t="shared" si="4"/>
        <v>92.09500361305362</v>
      </c>
      <c r="BY37" s="52">
        <f t="shared" si="4"/>
        <v>75.839029056502454</v>
      </c>
      <c r="BZ37" s="52">
        <f t="shared" si="4"/>
        <v>95.862633295160265</v>
      </c>
      <c r="CA37" s="52">
        <f t="shared" si="4"/>
        <v>87.885008149782578</v>
      </c>
      <c r="CB37" s="52">
        <f t="shared" si="4"/>
        <v>35.056823963800205</v>
      </c>
      <c r="CC37" s="52">
        <f t="shared" si="4"/>
        <v>90.942488735878442</v>
      </c>
      <c r="CD37" s="52">
        <f t="shared" si="4"/>
        <v>86.727800104739984</v>
      </c>
      <c r="CE37" s="52">
        <f t="shared" si="4"/>
        <v>96.030649567675169</v>
      </c>
      <c r="CF37" s="52">
        <f t="shared" si="4"/>
        <v>90.802427945331416</v>
      </c>
      <c r="CG37" s="52">
        <f t="shared" si="4"/>
        <v>95.295121964476309</v>
      </c>
      <c r="CH37" s="52">
        <f t="shared" si="4"/>
        <v>57.476258780986512</v>
      </c>
      <c r="CI37" s="52">
        <f t="shared" si="4"/>
        <v>95.006874968737762</v>
      </c>
      <c r="CJ37" s="52">
        <f t="shared" si="4"/>
        <v>79.67387185971252</v>
      </c>
    </row>
    <row r="38" spans="1:88" ht="21" customHeight="1"/>
    <row r="39" spans="1:88" ht="20.25" customHeight="1">
      <c r="A39" s="98" t="s">
        <v>199</v>
      </c>
      <c r="B39" s="99">
        <f>(B3-B4)/1000</f>
        <v>502850.23300000001</v>
      </c>
      <c r="C39" s="99">
        <f t="shared" ref="C39:BN39" si="5">(C3-C4)/1000</f>
        <v>369940.12800000003</v>
      </c>
      <c r="D39" s="99">
        <f t="shared" si="5"/>
        <v>127356.447</v>
      </c>
      <c r="E39" s="99">
        <f t="shared" si="5"/>
        <v>490692.978</v>
      </c>
      <c r="F39" s="99">
        <f t="shared" si="5"/>
        <v>110381.568</v>
      </c>
      <c r="G39" s="99">
        <f t="shared" si="5"/>
        <v>6807.8710000000001</v>
      </c>
      <c r="H39" s="99">
        <f t="shared" si="5"/>
        <v>202804.27100000001</v>
      </c>
      <c r="I39" s="99">
        <f t="shared" si="5"/>
        <v>131456.25899999999</v>
      </c>
      <c r="J39" s="99">
        <f t="shared" si="5"/>
        <v>944179.24199999997</v>
      </c>
      <c r="K39" s="99">
        <f t="shared" si="5"/>
        <v>658337.94900000002</v>
      </c>
      <c r="L39" s="99">
        <f t="shared" si="5"/>
        <v>318903.31599999999</v>
      </c>
      <c r="M39" s="99">
        <f t="shared" si="5"/>
        <v>287249.48800000001</v>
      </c>
      <c r="N39" s="99">
        <f t="shared" si="5"/>
        <v>59458.843999999997</v>
      </c>
      <c r="O39" s="99">
        <f t="shared" si="5"/>
        <v>537369.50800000003</v>
      </c>
      <c r="P39" s="99">
        <f t="shared" si="5"/>
        <v>285498.81599999999</v>
      </c>
      <c r="Q39" s="99">
        <f t="shared" si="5"/>
        <v>509293.00799999997</v>
      </c>
      <c r="R39" s="99">
        <f t="shared" si="5"/>
        <v>94109.263000000006</v>
      </c>
      <c r="S39" s="99">
        <f t="shared" si="5"/>
        <v>175667.83900000001</v>
      </c>
      <c r="T39" s="99">
        <f t="shared" si="5"/>
        <v>1609001.9450000001</v>
      </c>
      <c r="U39" s="99">
        <f t="shared" si="5"/>
        <v>97063.468999999997</v>
      </c>
      <c r="V39" s="99">
        <f t="shared" si="5"/>
        <v>66162.782000000007</v>
      </c>
      <c r="W39" s="99">
        <f t="shared" si="5"/>
        <v>506206.57799999998</v>
      </c>
      <c r="X39" s="99">
        <f t="shared" si="5"/>
        <v>385797.989</v>
      </c>
      <c r="Y39" s="99">
        <f t="shared" si="5"/>
        <v>487947.84299999999</v>
      </c>
      <c r="Z39" s="99">
        <f t="shared" si="5"/>
        <v>822170.04399999999</v>
      </c>
      <c r="AA39" s="99">
        <f t="shared" si="5"/>
        <v>332891.49400000001</v>
      </c>
      <c r="AB39" s="99">
        <f t="shared" si="5"/>
        <v>172505.258</v>
      </c>
      <c r="AC39" s="99">
        <f t="shared" si="5"/>
        <v>145242.42300000001</v>
      </c>
      <c r="AD39" s="99">
        <f t="shared" si="5"/>
        <v>452845.848</v>
      </c>
      <c r="AE39" s="99">
        <f t="shared" si="5"/>
        <v>109555.82399999999</v>
      </c>
      <c r="AF39" s="99">
        <f t="shared" si="5"/>
        <v>21801.034</v>
      </c>
      <c r="AG39" s="99">
        <f t="shared" si="5"/>
        <v>1038639.798</v>
      </c>
      <c r="AH39" s="99">
        <f t="shared" si="5"/>
        <v>114510.874</v>
      </c>
      <c r="AI39" s="99">
        <f t="shared" si="5"/>
        <v>4474.2240000000002</v>
      </c>
      <c r="AJ39" s="99">
        <f t="shared" si="5"/>
        <v>463905.755</v>
      </c>
      <c r="AK39" s="99">
        <f t="shared" si="5"/>
        <v>76377.615000000005</v>
      </c>
      <c r="AL39" s="99">
        <f t="shared" si="5"/>
        <v>371749.50599999999</v>
      </c>
      <c r="AM39" s="99">
        <f t="shared" si="5"/>
        <v>226368.90700000001</v>
      </c>
      <c r="AN39" s="99">
        <f t="shared" si="5"/>
        <v>405955.179</v>
      </c>
      <c r="AO39" s="99">
        <f t="shared" si="5"/>
        <v>104308.889</v>
      </c>
      <c r="AP39" s="99">
        <f t="shared" si="5"/>
        <v>171879.584</v>
      </c>
      <c r="AQ39" s="99">
        <f t="shared" si="5"/>
        <v>689428.44700000004</v>
      </c>
      <c r="AR39" s="99">
        <f t="shared" si="5"/>
        <v>343519.88299999997</v>
      </c>
      <c r="AS39" s="99">
        <f t="shared" si="5"/>
        <v>113246.951</v>
      </c>
      <c r="AT39" s="99">
        <f t="shared" si="5"/>
        <v>56165.228000000003</v>
      </c>
      <c r="AU39" s="99">
        <f t="shared" si="5"/>
        <v>75687.551000000007</v>
      </c>
      <c r="AV39" s="99">
        <f t="shared" si="5"/>
        <v>701791.43599999999</v>
      </c>
      <c r="AW39" s="99">
        <f t="shared" si="5"/>
        <v>187633.61300000001</v>
      </c>
      <c r="AX39" s="99">
        <f t="shared" si="5"/>
        <v>253006.761</v>
      </c>
      <c r="AY39" s="99">
        <f t="shared" si="5"/>
        <v>64125.955000000002</v>
      </c>
      <c r="AZ39" s="99">
        <f t="shared" si="5"/>
        <v>71100.207999999999</v>
      </c>
      <c r="BA39" s="99">
        <f t="shared" si="5"/>
        <v>161058.478</v>
      </c>
      <c r="BB39" s="99">
        <f t="shared" si="5"/>
        <v>137351.31700000001</v>
      </c>
      <c r="BC39" s="99">
        <f t="shared" si="5"/>
        <v>308289.73300000001</v>
      </c>
      <c r="BD39" s="99">
        <f t="shared" si="5"/>
        <v>142468.88500000001</v>
      </c>
      <c r="BE39" s="99">
        <f t="shared" si="5"/>
        <v>60269.493999999999</v>
      </c>
      <c r="BF39" s="99">
        <f t="shared" si="5"/>
        <v>1273883.6470000001</v>
      </c>
      <c r="BG39" s="99">
        <f t="shared" si="5"/>
        <v>108317.514</v>
      </c>
      <c r="BH39" s="99">
        <f t="shared" si="5"/>
        <v>387205.44400000002</v>
      </c>
      <c r="BI39" s="99">
        <f t="shared" si="5"/>
        <v>103897.898</v>
      </c>
      <c r="BJ39" s="99">
        <f t="shared" si="5"/>
        <v>86728.104999999996</v>
      </c>
      <c r="BK39" s="99">
        <f t="shared" si="5"/>
        <v>621452.97400000005</v>
      </c>
      <c r="BL39" s="99">
        <f t="shared" si="5"/>
        <v>123360.75</v>
      </c>
      <c r="BM39" s="99">
        <f t="shared" si="5"/>
        <v>424017.89500000002</v>
      </c>
      <c r="BN39" s="99">
        <f t="shared" si="5"/>
        <v>279352.908</v>
      </c>
      <c r="BO39" s="99">
        <f t="shared" ref="BO39:CJ39" si="6">(BO3-BO4)/1000</f>
        <v>74332.377999999997</v>
      </c>
      <c r="BP39" s="99">
        <f t="shared" si="6"/>
        <v>1434174</v>
      </c>
      <c r="BQ39" s="99">
        <f t="shared" si="6"/>
        <v>120469.742</v>
      </c>
      <c r="BR39" s="99">
        <f t="shared" si="6"/>
        <v>389406.93099999998</v>
      </c>
      <c r="BS39" s="99">
        <f t="shared" si="6"/>
        <v>160731.981</v>
      </c>
      <c r="BT39" s="99">
        <f t="shared" si="6"/>
        <v>290288.04800000001</v>
      </c>
      <c r="BU39" s="99">
        <f t="shared" si="6"/>
        <v>120474.355</v>
      </c>
      <c r="BV39" s="99">
        <f t="shared" si="6"/>
        <v>170573.38</v>
      </c>
      <c r="BW39" s="99">
        <f t="shared" si="6"/>
        <v>236465.826</v>
      </c>
      <c r="BX39" s="99">
        <f t="shared" si="6"/>
        <v>213802.16899999999</v>
      </c>
      <c r="BY39" s="99">
        <f t="shared" si="6"/>
        <v>260868.245</v>
      </c>
      <c r="BZ39" s="99">
        <f t="shared" si="6"/>
        <v>173515.351</v>
      </c>
      <c r="CA39" s="99">
        <f t="shared" si="6"/>
        <v>435649.652</v>
      </c>
      <c r="CB39" s="99">
        <f t="shared" si="6"/>
        <v>7090555.557</v>
      </c>
      <c r="CC39" s="99">
        <f t="shared" si="6"/>
        <v>401197.033</v>
      </c>
      <c r="CD39" s="99">
        <f t="shared" si="6"/>
        <v>226215.36600000001</v>
      </c>
      <c r="CE39" s="99">
        <f t="shared" si="6"/>
        <v>10247.391</v>
      </c>
      <c r="CF39" s="99">
        <f t="shared" si="6"/>
        <v>180275.908</v>
      </c>
      <c r="CG39" s="99">
        <f t="shared" si="6"/>
        <v>145390.62599999999</v>
      </c>
      <c r="CH39" s="99">
        <f t="shared" si="6"/>
        <v>12153662.476</v>
      </c>
      <c r="CI39" s="99">
        <f t="shared" si="6"/>
        <v>53693.326999999997</v>
      </c>
      <c r="CJ39" s="99">
        <f t="shared" si="6"/>
        <v>45115070.707000002</v>
      </c>
    </row>
  </sheetData>
  <conditionalFormatting sqref="C7:C35">
    <cfRule type="cellIs" dxfId="9" priority="3" stopIfTrue="1" operator="equal">
      <formula>0</formula>
    </cfRule>
  </conditionalFormatting>
  <conditionalFormatting sqref="D7:I35">
    <cfRule type="cellIs" dxfId="8" priority="2" stopIfTrue="1" operator="equal">
      <formula>0</formula>
    </cfRule>
  </conditionalFormatting>
  <conditionalFormatting sqref="J34:CJ35 J7:CI33">
    <cfRule type="cellIs" dxfId="7" priority="1" stopIfTrue="1" operator="equal">
      <formula>0</formula>
    </cfRule>
  </conditionalFormatting>
  <pageMargins left="0" right="0" top="0" bottom="0" header="0.31496062992125984" footer="0.31496062992125984"/>
  <pageSetup paperSize="9" scale="1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J40"/>
  <sheetViews>
    <sheetView workbookViewId="0">
      <pane xSplit="1" ySplit="2" topLeftCell="BV3" activePane="bottomRight" state="frozen"/>
      <selection activeCell="AG3" sqref="AG3:AG4"/>
      <selection pane="topRight" activeCell="AG3" sqref="AG3:AG4"/>
      <selection pane="bottomLeft" activeCell="AG3" sqref="AG3:AG4"/>
      <selection pane="bottomRight" activeCell="AG3" sqref="AG3:AG4"/>
    </sheetView>
  </sheetViews>
  <sheetFormatPr defaultColWidth="14.28515625" defaultRowHeight="15"/>
  <cols>
    <col min="1" max="1" width="28.7109375" style="65" customWidth="1"/>
    <col min="2" max="2" width="14.85546875" style="65" bestFit="1" customWidth="1"/>
    <col min="3" max="32" width="14.42578125" style="65" bestFit="1" customWidth="1"/>
    <col min="33" max="33" width="14.85546875" style="65" bestFit="1" customWidth="1"/>
    <col min="34" max="85" width="14.42578125" style="65" bestFit="1" customWidth="1"/>
    <col min="86" max="86" width="14.85546875" style="65" bestFit="1" customWidth="1"/>
    <col min="87" max="87" width="14.42578125" style="65" bestFit="1" customWidth="1"/>
    <col min="88" max="88" width="15.85546875" style="65" bestFit="1" customWidth="1"/>
    <col min="89" max="16384" width="14.28515625" style="65"/>
  </cols>
  <sheetData>
    <row r="2" spans="1:88" s="68" customFormat="1" ht="38.25">
      <c r="A2" s="67"/>
      <c r="B2" s="5" t="s">
        <v>29</v>
      </c>
      <c r="C2" s="5" t="s">
        <v>68</v>
      </c>
      <c r="D2" s="5" t="s">
        <v>81</v>
      </c>
      <c r="E2" s="5" t="s">
        <v>21</v>
      </c>
      <c r="F2" s="5" t="s">
        <v>34</v>
      </c>
      <c r="G2" s="5" t="s">
        <v>86</v>
      </c>
      <c r="H2" s="5" t="s">
        <v>1</v>
      </c>
      <c r="I2" s="5" t="s">
        <v>2</v>
      </c>
      <c r="J2" s="5" t="s">
        <v>3</v>
      </c>
      <c r="K2" s="5" t="s">
        <v>35</v>
      </c>
      <c r="L2" s="5" t="s">
        <v>23</v>
      </c>
      <c r="M2" s="5" t="s">
        <v>4</v>
      </c>
      <c r="N2" s="5" t="s">
        <v>84</v>
      </c>
      <c r="O2" s="5" t="s">
        <v>78</v>
      </c>
      <c r="P2" s="5" t="s">
        <v>5</v>
      </c>
      <c r="Q2" s="5" t="s">
        <v>70</v>
      </c>
      <c r="R2" s="5" t="s">
        <v>40</v>
      </c>
      <c r="S2" s="5" t="s">
        <v>24</v>
      </c>
      <c r="T2" s="5" t="s">
        <v>6</v>
      </c>
      <c r="U2" s="5" t="s">
        <v>77</v>
      </c>
      <c r="V2" s="5" t="s">
        <v>41</v>
      </c>
      <c r="W2" s="5" t="s">
        <v>71</v>
      </c>
      <c r="X2" s="5" t="s">
        <v>52</v>
      </c>
      <c r="Y2" s="5" t="s">
        <v>7</v>
      </c>
      <c r="Z2" s="5" t="s">
        <v>33</v>
      </c>
      <c r="AA2" s="5" t="s">
        <v>69</v>
      </c>
      <c r="AB2" s="5" t="s">
        <v>59</v>
      </c>
      <c r="AC2" s="5" t="s">
        <v>8</v>
      </c>
      <c r="AD2" s="5" t="s">
        <v>25</v>
      </c>
      <c r="AE2" s="5" t="s">
        <v>9</v>
      </c>
      <c r="AF2" s="5" t="s">
        <v>82</v>
      </c>
      <c r="AG2" s="5" t="s">
        <v>10</v>
      </c>
      <c r="AH2" s="5" t="s">
        <v>26</v>
      </c>
      <c r="AI2" s="5" t="s">
        <v>22</v>
      </c>
      <c r="AJ2" s="5" t="s">
        <v>53</v>
      </c>
      <c r="AK2" s="5" t="s">
        <v>27</v>
      </c>
      <c r="AL2" s="5" t="s">
        <v>72</v>
      </c>
      <c r="AM2" s="5" t="s">
        <v>73</v>
      </c>
      <c r="AN2" s="5" t="s">
        <v>54</v>
      </c>
      <c r="AO2" s="5" t="s">
        <v>11</v>
      </c>
      <c r="AP2" s="5" t="s">
        <v>55</v>
      </c>
      <c r="AQ2" s="5" t="s">
        <v>51</v>
      </c>
      <c r="AR2" s="5" t="s">
        <v>79</v>
      </c>
      <c r="AS2" s="5" t="s">
        <v>28</v>
      </c>
      <c r="AT2" s="5" t="s">
        <v>30</v>
      </c>
      <c r="AU2" s="5" t="s">
        <v>65</v>
      </c>
      <c r="AV2" s="5" t="s">
        <v>45</v>
      </c>
      <c r="AW2" s="5" t="s">
        <v>75</v>
      </c>
      <c r="AX2" s="5" t="s">
        <v>38</v>
      </c>
      <c r="AY2" s="5" t="s">
        <v>39</v>
      </c>
      <c r="AZ2" s="5" t="s">
        <v>31</v>
      </c>
      <c r="BA2" s="5" t="s">
        <v>19</v>
      </c>
      <c r="BB2" s="5" t="s">
        <v>20</v>
      </c>
      <c r="BC2" s="5" t="s">
        <v>32</v>
      </c>
      <c r="BD2" s="5" t="s">
        <v>46</v>
      </c>
      <c r="BE2" s="5" t="s">
        <v>47</v>
      </c>
      <c r="BF2" s="5" t="s">
        <v>76</v>
      </c>
      <c r="BG2" s="5" t="s">
        <v>42</v>
      </c>
      <c r="BH2" s="5" t="s">
        <v>48</v>
      </c>
      <c r="BI2" s="5" t="s">
        <v>66</v>
      </c>
      <c r="BJ2" s="5" t="s">
        <v>67</v>
      </c>
      <c r="BK2" s="5" t="s">
        <v>36</v>
      </c>
      <c r="BL2" s="5" t="s">
        <v>12</v>
      </c>
      <c r="BM2" s="5" t="s">
        <v>56</v>
      </c>
      <c r="BN2" s="5" t="s">
        <v>57</v>
      </c>
      <c r="BO2" s="5" t="s">
        <v>83</v>
      </c>
      <c r="BP2" s="5" t="s">
        <v>60</v>
      </c>
      <c r="BQ2" s="5" t="s">
        <v>13</v>
      </c>
      <c r="BR2" s="5" t="s">
        <v>44</v>
      </c>
      <c r="BS2" s="5" t="s">
        <v>14</v>
      </c>
      <c r="BT2" s="5" t="s">
        <v>15</v>
      </c>
      <c r="BU2" s="5" t="s">
        <v>74</v>
      </c>
      <c r="BV2" s="5" t="s">
        <v>16</v>
      </c>
      <c r="BW2" s="5" t="s">
        <v>61</v>
      </c>
      <c r="BX2" s="5" t="s">
        <v>49</v>
      </c>
      <c r="BY2" s="5" t="s">
        <v>58</v>
      </c>
      <c r="BZ2" s="5" t="s">
        <v>80</v>
      </c>
      <c r="CA2" s="5" t="s">
        <v>62</v>
      </c>
      <c r="CB2" s="5" t="s">
        <v>64</v>
      </c>
      <c r="CC2" s="5" t="s">
        <v>43</v>
      </c>
      <c r="CD2" s="5" t="s">
        <v>50</v>
      </c>
      <c r="CE2" s="5" t="s">
        <v>85</v>
      </c>
      <c r="CF2" s="5" t="s">
        <v>63</v>
      </c>
      <c r="CG2" s="5" t="s">
        <v>17</v>
      </c>
      <c r="CH2" s="5" t="s">
        <v>18</v>
      </c>
      <c r="CI2" s="5" t="s">
        <v>37</v>
      </c>
      <c r="CJ2" s="6" t="s">
        <v>0</v>
      </c>
    </row>
    <row r="3" spans="1:88" ht="24">
      <c r="A3" s="42" t="s">
        <v>90</v>
      </c>
      <c r="B3" s="42">
        <v>10412276679</v>
      </c>
      <c r="C3" s="42">
        <v>2467072261</v>
      </c>
      <c r="D3" s="42">
        <v>895176922</v>
      </c>
      <c r="E3" s="42">
        <v>2032434486</v>
      </c>
      <c r="F3" s="42">
        <v>1144175414</v>
      </c>
      <c r="G3" s="42">
        <v>36303169</v>
      </c>
      <c r="H3" s="42">
        <v>1319981387</v>
      </c>
      <c r="I3" s="42">
        <v>914433163</v>
      </c>
      <c r="J3" s="42">
        <v>3491408421</v>
      </c>
      <c r="K3" s="42">
        <v>1905366797</v>
      </c>
      <c r="L3" s="42">
        <v>1091307820</v>
      </c>
      <c r="M3" s="42">
        <v>2619050743</v>
      </c>
      <c r="N3" s="42">
        <v>217272485</v>
      </c>
      <c r="O3" s="42">
        <v>1687965794</v>
      </c>
      <c r="P3" s="42">
        <v>743734270</v>
      </c>
      <c r="Q3" s="42">
        <v>2826916881</v>
      </c>
      <c r="R3" s="42">
        <v>982699383</v>
      </c>
      <c r="S3" s="42">
        <v>799563748</v>
      </c>
      <c r="T3" s="42">
        <v>925702396</v>
      </c>
      <c r="U3" s="42">
        <v>1142448169</v>
      </c>
      <c r="V3" s="42">
        <v>1920197852</v>
      </c>
      <c r="W3" s="42">
        <v>2888251471</v>
      </c>
      <c r="X3" s="42">
        <v>2255249803</v>
      </c>
      <c r="Y3" s="42">
        <v>812647964</v>
      </c>
      <c r="Z3" s="42">
        <v>4351963406</v>
      </c>
      <c r="AA3" s="42">
        <v>4265403794</v>
      </c>
      <c r="AB3" s="42">
        <v>752130601</v>
      </c>
      <c r="AC3" s="42">
        <v>976604344</v>
      </c>
      <c r="AD3" s="42">
        <v>2005105001</v>
      </c>
      <c r="AE3" s="42">
        <v>819194825</v>
      </c>
      <c r="AF3" s="42">
        <v>421898390</v>
      </c>
      <c r="AG3" s="42">
        <v>10205149840</v>
      </c>
      <c r="AH3" s="42">
        <v>1343275970</v>
      </c>
      <c r="AI3" s="42">
        <v>92317689</v>
      </c>
      <c r="AJ3" s="42">
        <v>3335980943</v>
      </c>
      <c r="AK3" s="42">
        <v>559573545</v>
      </c>
      <c r="AL3" s="42">
        <v>1990395401</v>
      </c>
      <c r="AM3" s="42">
        <v>1822516931</v>
      </c>
      <c r="AN3" s="42">
        <v>2121145740</v>
      </c>
      <c r="AO3" s="42">
        <v>679153963</v>
      </c>
      <c r="AP3" s="42">
        <v>1384813144</v>
      </c>
      <c r="AQ3" s="42">
        <v>3535362002</v>
      </c>
      <c r="AR3" s="42">
        <v>1952766948</v>
      </c>
      <c r="AS3" s="42">
        <v>1409489028</v>
      </c>
      <c r="AT3" s="42">
        <v>421663756</v>
      </c>
      <c r="AU3" s="42">
        <v>249864538</v>
      </c>
      <c r="AV3" s="42">
        <v>3166628812</v>
      </c>
      <c r="AW3" s="42">
        <v>1010195407</v>
      </c>
      <c r="AX3" s="42">
        <v>1884359221</v>
      </c>
      <c r="AY3" s="42">
        <v>588560673</v>
      </c>
      <c r="AZ3" s="42">
        <v>271618882</v>
      </c>
      <c r="BA3" s="42">
        <v>733152798</v>
      </c>
      <c r="BB3" s="42">
        <v>1370480593</v>
      </c>
      <c r="BC3" s="42">
        <v>1791886440</v>
      </c>
      <c r="BD3" s="42">
        <v>678658711</v>
      </c>
      <c r="BE3" s="42">
        <v>555919867</v>
      </c>
      <c r="BF3" s="42">
        <v>3302698644</v>
      </c>
      <c r="BG3" s="42">
        <v>559526270</v>
      </c>
      <c r="BH3" s="42">
        <v>3005330646</v>
      </c>
      <c r="BI3" s="42">
        <v>858898104</v>
      </c>
      <c r="BJ3" s="42">
        <v>804849359</v>
      </c>
      <c r="BK3" s="42">
        <v>3087133847</v>
      </c>
      <c r="BL3" s="42">
        <v>726017906</v>
      </c>
      <c r="BM3" s="42">
        <v>3141035752</v>
      </c>
      <c r="BN3" s="42">
        <v>2204083509</v>
      </c>
      <c r="BO3" s="42">
        <v>1414340558</v>
      </c>
      <c r="BP3" s="42">
        <v>4605044056</v>
      </c>
      <c r="BQ3" s="42">
        <v>733020575</v>
      </c>
      <c r="BR3" s="42">
        <v>2472199840</v>
      </c>
      <c r="BS3" s="42">
        <v>718627111</v>
      </c>
      <c r="BT3" s="42">
        <v>1443435193</v>
      </c>
      <c r="BU3" s="42">
        <v>1052066764</v>
      </c>
      <c r="BV3" s="42">
        <v>1569529511</v>
      </c>
      <c r="BW3" s="42">
        <v>1553384074</v>
      </c>
      <c r="BX3" s="42">
        <v>1219416627</v>
      </c>
      <c r="BY3" s="42">
        <v>888611708</v>
      </c>
      <c r="BZ3" s="42">
        <v>2068598297</v>
      </c>
      <c r="CA3" s="42">
        <v>2599542837</v>
      </c>
      <c r="CB3" s="42">
        <v>3873276940</v>
      </c>
      <c r="CC3" s="42">
        <v>1095502919</v>
      </c>
      <c r="CD3" s="42">
        <v>1467736026</v>
      </c>
      <c r="CE3" s="42">
        <v>201320742</v>
      </c>
      <c r="CF3" s="42">
        <v>2235731179</v>
      </c>
      <c r="CG3" s="42">
        <v>1185825081</v>
      </c>
      <c r="CH3" s="42">
        <v>22988195965</v>
      </c>
      <c r="CI3" s="42">
        <v>408834878</v>
      </c>
      <c r="CJ3" s="42">
        <f>SUM(B3:CI3)</f>
        <v>175762683599</v>
      </c>
    </row>
    <row r="4" spans="1:88" ht="60">
      <c r="A4" s="42" t="s">
        <v>157</v>
      </c>
      <c r="B4" s="42">
        <v>9635587699</v>
      </c>
      <c r="C4" s="42">
        <v>2091152754</v>
      </c>
      <c r="D4" s="42">
        <v>758528245</v>
      </c>
      <c r="E4" s="42">
        <v>1572806610</v>
      </c>
      <c r="F4" s="42">
        <v>963557482</v>
      </c>
      <c r="G4" s="42">
        <v>25846334</v>
      </c>
      <c r="H4" s="42">
        <v>1060474360</v>
      </c>
      <c r="I4" s="42">
        <v>733118367</v>
      </c>
      <c r="J4" s="42">
        <v>1095720605</v>
      </c>
      <c r="K4" s="42">
        <v>1230551923</v>
      </c>
      <c r="L4" s="42">
        <v>798964302</v>
      </c>
      <c r="M4" s="42">
        <v>1513448964</v>
      </c>
      <c r="N4" s="42">
        <v>168843269</v>
      </c>
      <c r="O4" s="42">
        <v>985894125</v>
      </c>
      <c r="P4" s="42">
        <v>606976205</v>
      </c>
      <c r="Q4" s="42">
        <v>2383676684</v>
      </c>
      <c r="R4" s="42">
        <v>857117758</v>
      </c>
      <c r="S4" s="42">
        <v>649683050</v>
      </c>
      <c r="T4" s="42">
        <v>721146949</v>
      </c>
      <c r="U4" s="42">
        <v>624995361</v>
      </c>
      <c r="V4" s="42">
        <v>445373317</v>
      </c>
      <c r="W4" s="42">
        <v>2335313666</v>
      </c>
      <c r="X4" s="42">
        <v>1720298341</v>
      </c>
      <c r="Y4" s="42">
        <v>597891496</v>
      </c>
      <c r="Z4" s="42">
        <v>3421052563</v>
      </c>
      <c r="AA4" s="42">
        <v>3530746545</v>
      </c>
      <c r="AB4" s="42">
        <v>575815911</v>
      </c>
      <c r="AC4" s="42">
        <v>818686495</v>
      </c>
      <c r="AD4" s="42">
        <v>1524039739</v>
      </c>
      <c r="AE4" s="42">
        <v>684788789</v>
      </c>
      <c r="AF4" s="42">
        <v>410694076</v>
      </c>
      <c r="AG4" s="42">
        <v>8850166922</v>
      </c>
      <c r="AH4" s="42">
        <v>1156739057</v>
      </c>
      <c r="AI4" s="42">
        <v>88070396</v>
      </c>
      <c r="AJ4" s="42">
        <v>2771039556</v>
      </c>
      <c r="AK4" s="42">
        <v>463926711</v>
      </c>
      <c r="AL4" s="42">
        <v>1684056860</v>
      </c>
      <c r="AM4" s="42">
        <v>1536130175</v>
      </c>
      <c r="AN4" s="42">
        <v>1728834937</v>
      </c>
      <c r="AO4" s="42">
        <v>555514862</v>
      </c>
      <c r="AP4" s="42">
        <v>1040691724</v>
      </c>
      <c r="AQ4" s="42">
        <v>2786738348</v>
      </c>
      <c r="AR4" s="42">
        <v>1605120303</v>
      </c>
      <c r="AS4" s="42">
        <v>400195930</v>
      </c>
      <c r="AT4" s="42">
        <v>368589762</v>
      </c>
      <c r="AU4" s="42">
        <v>188012772</v>
      </c>
      <c r="AV4" s="42">
        <v>2450574759</v>
      </c>
      <c r="AW4" s="42">
        <v>825782343</v>
      </c>
      <c r="AX4" s="42">
        <v>1576311491</v>
      </c>
      <c r="AY4" s="42">
        <v>461886384</v>
      </c>
      <c r="AZ4" s="42">
        <v>222515116</v>
      </c>
      <c r="BA4" s="42">
        <v>545037594</v>
      </c>
      <c r="BB4" s="42">
        <v>1251711945</v>
      </c>
      <c r="BC4" s="42">
        <v>1437408130</v>
      </c>
      <c r="BD4" s="42">
        <v>602273694</v>
      </c>
      <c r="BE4" s="42">
        <v>472565652</v>
      </c>
      <c r="BF4" s="42">
        <v>1588899240</v>
      </c>
      <c r="BG4" s="42">
        <v>421830547</v>
      </c>
      <c r="BH4" s="42">
        <v>2572445324</v>
      </c>
      <c r="BI4" s="42">
        <v>603862024</v>
      </c>
      <c r="BJ4" s="42">
        <v>697821629</v>
      </c>
      <c r="BK4" s="42">
        <v>2397388251</v>
      </c>
      <c r="BL4" s="42">
        <v>610176234</v>
      </c>
      <c r="BM4" s="42">
        <v>2509863412</v>
      </c>
      <c r="BN4" s="42">
        <v>1870476274</v>
      </c>
      <c r="BO4" s="42">
        <v>1326773064</v>
      </c>
      <c r="BP4" s="42">
        <v>3592134843</v>
      </c>
      <c r="BQ4" s="42">
        <v>601426457</v>
      </c>
      <c r="BR4" s="42">
        <v>2094277716</v>
      </c>
      <c r="BS4" s="42">
        <v>560209075</v>
      </c>
      <c r="BT4" s="42">
        <v>1198223755</v>
      </c>
      <c r="BU4" s="42">
        <v>927808657</v>
      </c>
      <c r="BV4" s="42">
        <v>1324312092</v>
      </c>
      <c r="BW4" s="42">
        <v>1287376057</v>
      </c>
      <c r="BX4" s="42">
        <v>995925632</v>
      </c>
      <c r="BY4" s="42">
        <v>589567060</v>
      </c>
      <c r="BZ4" s="42">
        <v>1868574220</v>
      </c>
      <c r="CA4" s="42">
        <v>2160740780</v>
      </c>
      <c r="CB4" s="42">
        <v>2983353388</v>
      </c>
      <c r="CC4" s="42">
        <v>813472804</v>
      </c>
      <c r="CD4" s="42">
        <v>1212532089</v>
      </c>
      <c r="CE4" s="42">
        <v>98884358</v>
      </c>
      <c r="CF4" s="42">
        <v>2072620212</v>
      </c>
      <c r="CG4" s="42">
        <v>996375256</v>
      </c>
      <c r="CH4" s="42">
        <v>14807078388</v>
      </c>
      <c r="CI4" s="42">
        <v>339775617</v>
      </c>
      <c r="CJ4" s="42">
        <f t="shared" ref="CJ4:CJ33" si="0">SUM(B4:CI4)</f>
        <v>134736891862</v>
      </c>
    </row>
    <row r="5" spans="1:88">
      <c r="A5" s="42" t="s">
        <v>94</v>
      </c>
      <c r="B5" s="42">
        <v>7565858522</v>
      </c>
      <c r="C5" s="42">
        <v>1610152049</v>
      </c>
      <c r="D5" s="42">
        <v>590468504</v>
      </c>
      <c r="E5" s="42">
        <v>1225460114</v>
      </c>
      <c r="F5" s="42">
        <v>718061484</v>
      </c>
      <c r="G5" s="42">
        <v>19851255</v>
      </c>
      <c r="H5" s="42">
        <v>824587522</v>
      </c>
      <c r="I5" s="42">
        <v>564027943</v>
      </c>
      <c r="J5" s="42">
        <v>834094250</v>
      </c>
      <c r="K5" s="42">
        <v>949845844</v>
      </c>
      <c r="L5" s="42">
        <v>619101470</v>
      </c>
      <c r="M5" s="42">
        <v>1163895104</v>
      </c>
      <c r="N5" s="42">
        <v>130724604</v>
      </c>
      <c r="O5" s="42">
        <v>759764683</v>
      </c>
      <c r="P5" s="42">
        <v>467326624</v>
      </c>
      <c r="Q5" s="42">
        <v>1836548984</v>
      </c>
      <c r="R5" s="42">
        <v>656732417</v>
      </c>
      <c r="S5" s="42">
        <v>499238665</v>
      </c>
      <c r="T5" s="42">
        <v>555214454</v>
      </c>
      <c r="U5" s="42">
        <v>483138541</v>
      </c>
      <c r="V5" s="42">
        <v>343395992</v>
      </c>
      <c r="W5" s="42">
        <v>1803564183</v>
      </c>
      <c r="X5" s="42">
        <v>1323887845</v>
      </c>
      <c r="Y5" s="42">
        <v>459220660</v>
      </c>
      <c r="Z5" s="42">
        <v>2594968411</v>
      </c>
      <c r="AA5" s="42">
        <v>2761115859</v>
      </c>
      <c r="AB5" s="42">
        <v>443118626</v>
      </c>
      <c r="AC5" s="42">
        <v>641883487</v>
      </c>
      <c r="AD5" s="42">
        <v>1187471516</v>
      </c>
      <c r="AE5" s="42">
        <v>533427323</v>
      </c>
      <c r="AF5" s="42">
        <v>369069394</v>
      </c>
      <c r="AG5" s="42">
        <v>6916956438</v>
      </c>
      <c r="AH5" s="42">
        <v>907522839</v>
      </c>
      <c r="AI5" s="42">
        <v>70179741</v>
      </c>
      <c r="AJ5" s="42">
        <v>2141109371</v>
      </c>
      <c r="AK5" s="42">
        <v>356502590</v>
      </c>
      <c r="AL5" s="42">
        <v>1299317256</v>
      </c>
      <c r="AM5" s="42">
        <v>1019783607</v>
      </c>
      <c r="AN5" s="42">
        <v>1328400575</v>
      </c>
      <c r="AO5" s="42">
        <v>426540926</v>
      </c>
      <c r="AP5" s="42">
        <v>799958253</v>
      </c>
      <c r="AQ5" s="42">
        <v>1425179099</v>
      </c>
      <c r="AR5" s="42">
        <v>1253063193</v>
      </c>
      <c r="AS5" s="42">
        <v>306920182</v>
      </c>
      <c r="AT5" s="42">
        <v>286555089</v>
      </c>
      <c r="AU5" s="42">
        <v>144218452</v>
      </c>
      <c r="AV5" s="42">
        <v>1887895005</v>
      </c>
      <c r="AW5" s="42">
        <v>633839978</v>
      </c>
      <c r="AX5" s="42">
        <v>1200264463</v>
      </c>
      <c r="AY5" s="42">
        <v>348102985</v>
      </c>
      <c r="AZ5" s="42">
        <v>175800269</v>
      </c>
      <c r="BA5" s="42">
        <v>423198110</v>
      </c>
      <c r="BB5" s="42">
        <v>994760533</v>
      </c>
      <c r="BC5" s="42">
        <v>1099680406</v>
      </c>
      <c r="BD5" s="42">
        <v>515511439</v>
      </c>
      <c r="BE5" s="42">
        <v>359418968</v>
      </c>
      <c r="BF5" s="42">
        <v>1199049853</v>
      </c>
      <c r="BG5" s="42">
        <v>323809870</v>
      </c>
      <c r="BH5" s="42">
        <v>1977185689</v>
      </c>
      <c r="BI5" s="42">
        <v>457093052</v>
      </c>
      <c r="BJ5" s="42">
        <v>537904056</v>
      </c>
      <c r="BK5" s="42">
        <v>1841198935</v>
      </c>
      <c r="BL5" s="42">
        <v>468602908</v>
      </c>
      <c r="BM5" s="42">
        <v>1925212936</v>
      </c>
      <c r="BN5" s="42">
        <v>1440252510</v>
      </c>
      <c r="BO5" s="42">
        <v>1038971043</v>
      </c>
      <c r="BP5" s="42">
        <v>2732387712</v>
      </c>
      <c r="BQ5" s="42">
        <v>460347434</v>
      </c>
      <c r="BR5" s="42">
        <v>1611346520</v>
      </c>
      <c r="BS5" s="42">
        <v>432021278</v>
      </c>
      <c r="BT5" s="42">
        <v>922659568</v>
      </c>
      <c r="BU5" s="42">
        <v>713652107</v>
      </c>
      <c r="BV5" s="42">
        <v>1019454808</v>
      </c>
      <c r="BW5" s="42">
        <v>998771795</v>
      </c>
      <c r="BX5" s="42">
        <v>765227648</v>
      </c>
      <c r="BY5" s="42">
        <v>483664108</v>
      </c>
      <c r="BZ5" s="42">
        <v>1446793203</v>
      </c>
      <c r="CA5" s="42">
        <v>1648034194</v>
      </c>
      <c r="CB5" s="42">
        <v>2278807101</v>
      </c>
      <c r="CC5" s="42">
        <v>625727087</v>
      </c>
      <c r="CD5" s="42">
        <v>912610502</v>
      </c>
      <c r="CE5" s="42">
        <v>76538534</v>
      </c>
      <c r="CF5" s="42">
        <v>1656597374</v>
      </c>
      <c r="CG5" s="42">
        <v>770185069</v>
      </c>
      <c r="CH5" s="42">
        <v>11557847963</v>
      </c>
      <c r="CI5" s="42">
        <v>264237242</v>
      </c>
      <c r="CJ5" s="42">
        <f t="shared" si="0"/>
        <v>103442088195</v>
      </c>
    </row>
    <row r="6" spans="1:88" ht="36">
      <c r="A6" s="42" t="s">
        <v>96</v>
      </c>
      <c r="B6" s="42">
        <v>2363231</v>
      </c>
      <c r="C6" s="42">
        <v>1295274</v>
      </c>
      <c r="D6" s="42">
        <v>1879484</v>
      </c>
      <c r="E6" s="42">
        <v>7762838</v>
      </c>
      <c r="F6" s="42">
        <v>24471</v>
      </c>
      <c r="G6" s="42">
        <v>0</v>
      </c>
      <c r="H6" s="42">
        <v>9729</v>
      </c>
      <c r="I6" s="42">
        <v>385100</v>
      </c>
      <c r="J6" s="42">
        <v>851491</v>
      </c>
      <c r="K6" s="42">
        <v>185102</v>
      </c>
      <c r="L6" s="42">
        <v>681241</v>
      </c>
      <c r="M6" s="42">
        <v>460637</v>
      </c>
      <c r="N6" s="42">
        <v>5675</v>
      </c>
      <c r="O6" s="42">
        <v>1063346</v>
      </c>
      <c r="P6" s="42">
        <v>119168</v>
      </c>
      <c r="Q6" s="42">
        <v>3877001</v>
      </c>
      <c r="R6" s="42">
        <v>76070</v>
      </c>
      <c r="S6" s="42">
        <v>1422585</v>
      </c>
      <c r="T6" s="42">
        <v>1900137</v>
      </c>
      <c r="U6" s="42">
        <v>7414267</v>
      </c>
      <c r="V6" s="42">
        <v>146700</v>
      </c>
      <c r="W6" s="42">
        <v>2177321</v>
      </c>
      <c r="X6" s="42">
        <v>1797961</v>
      </c>
      <c r="Y6" s="42">
        <v>963863</v>
      </c>
      <c r="Z6" s="42">
        <v>7549820</v>
      </c>
      <c r="AA6" s="42">
        <v>18962869</v>
      </c>
      <c r="AB6" s="42">
        <v>167526</v>
      </c>
      <c r="AC6" s="42">
        <v>1307354</v>
      </c>
      <c r="AD6" s="42">
        <v>929677</v>
      </c>
      <c r="AE6" s="42">
        <v>140805</v>
      </c>
      <c r="AF6" s="42">
        <v>664552</v>
      </c>
      <c r="AG6" s="42">
        <v>226400</v>
      </c>
      <c r="AH6" s="42">
        <v>20178881</v>
      </c>
      <c r="AI6" s="42">
        <v>68794</v>
      </c>
      <c r="AJ6" s="42">
        <v>710065</v>
      </c>
      <c r="AK6" s="42">
        <v>924631</v>
      </c>
      <c r="AL6" s="42">
        <v>1127970</v>
      </c>
      <c r="AM6" s="42">
        <v>209068582</v>
      </c>
      <c r="AN6" s="42">
        <v>8909224</v>
      </c>
      <c r="AO6" s="42">
        <v>377851</v>
      </c>
      <c r="AP6" s="42">
        <v>197900</v>
      </c>
      <c r="AQ6" s="42">
        <v>925935990</v>
      </c>
      <c r="AR6" s="42">
        <v>2361684</v>
      </c>
      <c r="AS6" s="42">
        <v>136566</v>
      </c>
      <c r="AT6" s="42">
        <v>815573</v>
      </c>
      <c r="AU6" s="42">
        <v>907997</v>
      </c>
      <c r="AV6" s="42">
        <v>699581</v>
      </c>
      <c r="AW6" s="42">
        <v>842909</v>
      </c>
      <c r="AX6" s="42">
        <v>237600</v>
      </c>
      <c r="AY6" s="42">
        <v>10676151</v>
      </c>
      <c r="AZ6" s="42">
        <v>160478</v>
      </c>
      <c r="BA6" s="42">
        <v>2505085</v>
      </c>
      <c r="BB6" s="42">
        <v>7699299</v>
      </c>
      <c r="BC6" s="42">
        <v>9204724</v>
      </c>
      <c r="BD6" s="42">
        <v>117300</v>
      </c>
      <c r="BE6" s="42">
        <v>381627</v>
      </c>
      <c r="BF6" s="42">
        <v>21644919</v>
      </c>
      <c r="BG6" s="42">
        <v>0</v>
      </c>
      <c r="BH6" s="42">
        <v>1892786</v>
      </c>
      <c r="BI6" s="42">
        <v>16183248</v>
      </c>
      <c r="BJ6" s="42">
        <v>95900</v>
      </c>
      <c r="BK6" s="42">
        <v>1174011</v>
      </c>
      <c r="BL6" s="42">
        <v>76200</v>
      </c>
      <c r="BM6" s="42">
        <v>877550</v>
      </c>
      <c r="BN6" s="42">
        <v>909661</v>
      </c>
      <c r="BO6" s="42">
        <v>7298737</v>
      </c>
      <c r="BP6" s="42">
        <v>4208405</v>
      </c>
      <c r="BQ6" s="42">
        <v>857117</v>
      </c>
      <c r="BR6" s="42">
        <v>566468</v>
      </c>
      <c r="BS6" s="42">
        <v>880735</v>
      </c>
      <c r="BT6" s="42">
        <v>473217</v>
      </c>
      <c r="BU6" s="42">
        <v>1570645</v>
      </c>
      <c r="BV6" s="42">
        <v>41000</v>
      </c>
      <c r="BW6" s="42">
        <v>2707526</v>
      </c>
      <c r="BX6" s="42">
        <v>159204</v>
      </c>
      <c r="BY6" s="42">
        <v>26375</v>
      </c>
      <c r="BZ6" s="42">
        <v>5343789</v>
      </c>
      <c r="CA6" s="42">
        <v>25578211</v>
      </c>
      <c r="CB6" s="42">
        <v>1903201</v>
      </c>
      <c r="CC6" s="42">
        <v>20277285</v>
      </c>
      <c r="CD6" s="42">
        <v>27854525</v>
      </c>
      <c r="CE6" s="42">
        <v>172320</v>
      </c>
      <c r="CF6" s="42">
        <v>13281128</v>
      </c>
      <c r="CG6" s="42">
        <v>1020893</v>
      </c>
      <c r="CH6" s="42">
        <v>121504698</v>
      </c>
      <c r="CI6" s="42">
        <v>364940</v>
      </c>
      <c r="CJ6" s="42">
        <f t="shared" si="0"/>
        <v>1550002851</v>
      </c>
    </row>
    <row r="7" spans="1:88" ht="24">
      <c r="A7" s="42" t="s">
        <v>98</v>
      </c>
      <c r="B7" s="42">
        <v>2067365946</v>
      </c>
      <c r="C7" s="42">
        <v>479705431</v>
      </c>
      <c r="D7" s="42">
        <v>166180257</v>
      </c>
      <c r="E7" s="42">
        <v>339583658</v>
      </c>
      <c r="F7" s="42">
        <v>245471527</v>
      </c>
      <c r="G7" s="42">
        <v>5995079</v>
      </c>
      <c r="H7" s="42">
        <v>235877109</v>
      </c>
      <c r="I7" s="42">
        <v>168705324</v>
      </c>
      <c r="J7" s="42">
        <v>260774864</v>
      </c>
      <c r="K7" s="42">
        <v>280520977</v>
      </c>
      <c r="L7" s="42">
        <v>179181591</v>
      </c>
      <c r="M7" s="42">
        <v>349093223</v>
      </c>
      <c r="N7" s="42">
        <v>38112990</v>
      </c>
      <c r="O7" s="42">
        <v>225066096</v>
      </c>
      <c r="P7" s="42">
        <v>139530413</v>
      </c>
      <c r="Q7" s="42">
        <v>543250699</v>
      </c>
      <c r="R7" s="42">
        <v>200309271</v>
      </c>
      <c r="S7" s="42">
        <v>149021800</v>
      </c>
      <c r="T7" s="42">
        <v>164032358</v>
      </c>
      <c r="U7" s="42">
        <v>134442553</v>
      </c>
      <c r="V7" s="42">
        <v>101830625</v>
      </c>
      <c r="W7" s="42">
        <v>529572162</v>
      </c>
      <c r="X7" s="42">
        <v>394612535</v>
      </c>
      <c r="Y7" s="42">
        <v>137706973</v>
      </c>
      <c r="Z7" s="42">
        <v>818534332</v>
      </c>
      <c r="AA7" s="42">
        <v>750667817</v>
      </c>
      <c r="AB7" s="42">
        <v>132529759</v>
      </c>
      <c r="AC7" s="42">
        <v>175495654</v>
      </c>
      <c r="AD7" s="42">
        <v>335638546</v>
      </c>
      <c r="AE7" s="42">
        <v>151220661</v>
      </c>
      <c r="AF7" s="42">
        <v>40960130</v>
      </c>
      <c r="AG7" s="42">
        <v>1932984084</v>
      </c>
      <c r="AH7" s="42">
        <v>229037337</v>
      </c>
      <c r="AI7" s="42">
        <v>17821861</v>
      </c>
      <c r="AJ7" s="42">
        <v>629220120</v>
      </c>
      <c r="AK7" s="42">
        <v>106499490</v>
      </c>
      <c r="AL7" s="42">
        <v>383611634</v>
      </c>
      <c r="AM7" s="42">
        <v>307277986</v>
      </c>
      <c r="AN7" s="42">
        <v>391525138</v>
      </c>
      <c r="AO7" s="42">
        <v>128596085</v>
      </c>
      <c r="AP7" s="42">
        <v>240535571</v>
      </c>
      <c r="AQ7" s="42">
        <v>435623259</v>
      </c>
      <c r="AR7" s="42">
        <v>349695426</v>
      </c>
      <c r="AS7" s="42">
        <v>93139182</v>
      </c>
      <c r="AT7" s="42">
        <v>81219100</v>
      </c>
      <c r="AU7" s="42">
        <v>42886323</v>
      </c>
      <c r="AV7" s="42">
        <v>561980173</v>
      </c>
      <c r="AW7" s="42">
        <v>191099456</v>
      </c>
      <c r="AX7" s="42">
        <v>375809428</v>
      </c>
      <c r="AY7" s="42">
        <v>103107248</v>
      </c>
      <c r="AZ7" s="42">
        <v>46554369</v>
      </c>
      <c r="BA7" s="42">
        <v>119334399</v>
      </c>
      <c r="BB7" s="42">
        <v>249252113</v>
      </c>
      <c r="BC7" s="42">
        <v>328523000</v>
      </c>
      <c r="BD7" s="42">
        <v>86644955</v>
      </c>
      <c r="BE7" s="42">
        <v>112765057</v>
      </c>
      <c r="BF7" s="42">
        <v>368204468</v>
      </c>
      <c r="BG7" s="42">
        <v>98020677</v>
      </c>
      <c r="BH7" s="42">
        <v>593366849</v>
      </c>
      <c r="BI7" s="42">
        <v>130585724</v>
      </c>
      <c r="BJ7" s="42">
        <v>159821673</v>
      </c>
      <c r="BK7" s="42">
        <v>555015305</v>
      </c>
      <c r="BL7" s="42">
        <v>141497126</v>
      </c>
      <c r="BM7" s="42">
        <v>583772926</v>
      </c>
      <c r="BN7" s="42">
        <v>429314103</v>
      </c>
      <c r="BO7" s="42">
        <v>280503284</v>
      </c>
      <c r="BP7" s="42">
        <v>855538726</v>
      </c>
      <c r="BQ7" s="42">
        <v>140221906</v>
      </c>
      <c r="BR7" s="42">
        <v>482364728</v>
      </c>
      <c r="BS7" s="42">
        <v>127307062</v>
      </c>
      <c r="BT7" s="42">
        <v>275090970</v>
      </c>
      <c r="BU7" s="42">
        <v>212585905</v>
      </c>
      <c r="BV7" s="42">
        <v>304816284</v>
      </c>
      <c r="BW7" s="42">
        <v>285896736</v>
      </c>
      <c r="BX7" s="42">
        <v>230538780</v>
      </c>
      <c r="BY7" s="42">
        <v>105876577</v>
      </c>
      <c r="BZ7" s="42">
        <v>416437228</v>
      </c>
      <c r="CA7" s="42">
        <v>487128375</v>
      </c>
      <c r="CB7" s="42">
        <v>702643086</v>
      </c>
      <c r="CC7" s="42">
        <v>167468432</v>
      </c>
      <c r="CD7" s="42">
        <v>272067062</v>
      </c>
      <c r="CE7" s="42">
        <v>22173504</v>
      </c>
      <c r="CF7" s="42">
        <v>402741710</v>
      </c>
      <c r="CG7" s="42">
        <v>225169294</v>
      </c>
      <c r="CH7" s="42">
        <v>3127725727</v>
      </c>
      <c r="CI7" s="42">
        <v>75173435</v>
      </c>
      <c r="CJ7" s="42">
        <f t="shared" si="0"/>
        <v>29744800816</v>
      </c>
    </row>
    <row r="8" spans="1:88" ht="36">
      <c r="A8" s="42" t="s">
        <v>100</v>
      </c>
      <c r="B8" s="42">
        <v>297632707</v>
      </c>
      <c r="C8" s="42">
        <v>77043188</v>
      </c>
      <c r="D8" s="42">
        <v>38567384</v>
      </c>
      <c r="E8" s="42">
        <v>272253849</v>
      </c>
      <c r="F8" s="42">
        <v>49477161</v>
      </c>
      <c r="G8" s="42">
        <v>5232279</v>
      </c>
      <c r="H8" s="42">
        <v>75951815</v>
      </c>
      <c r="I8" s="42">
        <v>29746465</v>
      </c>
      <c r="J8" s="42">
        <v>92336552</v>
      </c>
      <c r="K8" s="42">
        <v>443858285</v>
      </c>
      <c r="L8" s="42">
        <v>228271909</v>
      </c>
      <c r="M8" s="42">
        <v>77356317</v>
      </c>
      <c r="N8" s="42">
        <v>15842732</v>
      </c>
      <c r="O8" s="42">
        <v>486701713</v>
      </c>
      <c r="P8" s="42">
        <v>29931369</v>
      </c>
      <c r="Q8" s="42">
        <v>112285789</v>
      </c>
      <c r="R8" s="42">
        <v>29063179</v>
      </c>
      <c r="S8" s="42">
        <v>49453318</v>
      </c>
      <c r="T8" s="42">
        <v>41057345</v>
      </c>
      <c r="U8" s="42">
        <v>408826009</v>
      </c>
      <c r="V8" s="42">
        <v>22388857</v>
      </c>
      <c r="W8" s="42">
        <v>281383601</v>
      </c>
      <c r="X8" s="42">
        <v>288899968</v>
      </c>
      <c r="Y8" s="42">
        <v>114549258</v>
      </c>
      <c r="Z8" s="42">
        <v>229698791</v>
      </c>
      <c r="AA8" s="42">
        <v>175699104</v>
      </c>
      <c r="AB8" s="42">
        <v>64586564</v>
      </c>
      <c r="AC8" s="42">
        <v>27088150</v>
      </c>
      <c r="AD8" s="42">
        <v>247115380</v>
      </c>
      <c r="AE8" s="42">
        <v>26942537</v>
      </c>
      <c r="AF8" s="42">
        <v>3267469</v>
      </c>
      <c r="AG8" s="42">
        <v>500665649</v>
      </c>
      <c r="AH8" s="42">
        <v>64884487</v>
      </c>
      <c r="AI8" s="42">
        <v>1141753</v>
      </c>
      <c r="AJ8" s="42">
        <v>222167867</v>
      </c>
      <c r="AK8" s="42">
        <v>24590976</v>
      </c>
      <c r="AL8" s="42">
        <v>60855297</v>
      </c>
      <c r="AM8" s="42">
        <v>78831349</v>
      </c>
      <c r="AN8" s="42">
        <v>163300540</v>
      </c>
      <c r="AO8" s="42">
        <v>39599175</v>
      </c>
      <c r="AP8" s="42">
        <v>76941611</v>
      </c>
      <c r="AQ8" s="42">
        <v>477849379</v>
      </c>
      <c r="AR8" s="42">
        <v>102602283</v>
      </c>
      <c r="AS8" s="42">
        <v>43128200</v>
      </c>
      <c r="AT8" s="42">
        <v>13788315</v>
      </c>
      <c r="AU8" s="42">
        <v>19079488</v>
      </c>
      <c r="AV8" s="42">
        <v>347935764</v>
      </c>
      <c r="AW8" s="42">
        <v>46977472</v>
      </c>
      <c r="AX8" s="42">
        <v>66513462</v>
      </c>
      <c r="AY8" s="42">
        <v>16347280</v>
      </c>
      <c r="AZ8" s="42">
        <v>13792650</v>
      </c>
      <c r="BA8" s="42">
        <v>93643615</v>
      </c>
      <c r="BB8" s="42">
        <v>54970736</v>
      </c>
      <c r="BC8" s="42">
        <v>84763800</v>
      </c>
      <c r="BD8" s="42">
        <v>26417753</v>
      </c>
      <c r="BE8" s="42">
        <v>15904666</v>
      </c>
      <c r="BF8" s="42">
        <v>1474909344</v>
      </c>
      <c r="BG8" s="42">
        <v>34419976</v>
      </c>
      <c r="BH8" s="42">
        <v>112551253</v>
      </c>
      <c r="BI8" s="42">
        <v>185394753</v>
      </c>
      <c r="BJ8" s="42">
        <v>29200770</v>
      </c>
      <c r="BK8" s="42">
        <v>407336872</v>
      </c>
      <c r="BL8" s="42">
        <v>26803308</v>
      </c>
      <c r="BM8" s="42">
        <v>300060875</v>
      </c>
      <c r="BN8" s="42">
        <v>82971561</v>
      </c>
      <c r="BO8" s="42">
        <v>22492507</v>
      </c>
      <c r="BP8" s="42">
        <v>316343539</v>
      </c>
      <c r="BQ8" s="42">
        <v>32595751</v>
      </c>
      <c r="BR8" s="42">
        <v>119651365</v>
      </c>
      <c r="BS8" s="42">
        <v>60783075</v>
      </c>
      <c r="BT8" s="42">
        <v>48568170</v>
      </c>
      <c r="BU8" s="42">
        <v>35797912</v>
      </c>
      <c r="BV8" s="42">
        <v>53229219</v>
      </c>
      <c r="BW8" s="42">
        <v>66880514</v>
      </c>
      <c r="BX8" s="42">
        <v>58571127</v>
      </c>
      <c r="BY8" s="42">
        <v>209786140</v>
      </c>
      <c r="BZ8" s="42">
        <v>52181480</v>
      </c>
      <c r="CA8" s="42">
        <v>263805312</v>
      </c>
      <c r="CB8" s="42">
        <v>496430631</v>
      </c>
      <c r="CC8" s="42">
        <v>43077400</v>
      </c>
      <c r="CD8" s="42">
        <v>93982724</v>
      </c>
      <c r="CE8" s="42">
        <v>3966343</v>
      </c>
      <c r="CF8" s="42">
        <v>78655275</v>
      </c>
      <c r="CG8" s="42">
        <v>45849051</v>
      </c>
      <c r="CH8" s="42">
        <v>7697246909</v>
      </c>
      <c r="CI8" s="42">
        <v>20792972</v>
      </c>
      <c r="CJ8" s="42">
        <f t="shared" si="0"/>
        <v>19473538739</v>
      </c>
    </row>
    <row r="9" spans="1:88">
      <c r="A9" s="42" t="s">
        <v>102</v>
      </c>
      <c r="B9" s="42">
        <v>10165283</v>
      </c>
      <c r="C9" s="42">
        <v>7008471</v>
      </c>
      <c r="D9" s="42">
        <v>1563655</v>
      </c>
      <c r="E9" s="42">
        <v>3981554</v>
      </c>
      <c r="F9" s="42">
        <v>3547181</v>
      </c>
      <c r="G9" s="42">
        <v>68206</v>
      </c>
      <c r="H9" s="42">
        <v>2432397</v>
      </c>
      <c r="I9" s="42">
        <v>2073443</v>
      </c>
      <c r="J9" s="42">
        <v>6186445</v>
      </c>
      <c r="K9" s="42">
        <v>6069493</v>
      </c>
      <c r="L9" s="42">
        <v>2194221</v>
      </c>
      <c r="M9" s="42">
        <v>5504961</v>
      </c>
      <c r="N9" s="42">
        <v>648547</v>
      </c>
      <c r="O9" s="42">
        <v>5948612</v>
      </c>
      <c r="P9" s="42">
        <v>2780502</v>
      </c>
      <c r="Q9" s="42">
        <v>7235987</v>
      </c>
      <c r="R9" s="42">
        <v>1219888</v>
      </c>
      <c r="S9" s="42">
        <v>2228574</v>
      </c>
      <c r="T9" s="42">
        <v>2520427</v>
      </c>
      <c r="U9" s="42">
        <v>2069843</v>
      </c>
      <c r="V9" s="42">
        <v>1759153</v>
      </c>
      <c r="W9" s="42">
        <v>6497703</v>
      </c>
      <c r="X9" s="42">
        <v>12038557</v>
      </c>
      <c r="Y9" s="42">
        <v>1466544</v>
      </c>
      <c r="Z9" s="42">
        <v>12744758</v>
      </c>
      <c r="AA9" s="42">
        <v>7437712</v>
      </c>
      <c r="AB9" s="42">
        <v>3179352</v>
      </c>
      <c r="AC9" s="42">
        <v>4003996</v>
      </c>
      <c r="AD9" s="42">
        <v>4261080</v>
      </c>
      <c r="AE9" s="42">
        <v>3032585</v>
      </c>
      <c r="AF9" s="42">
        <v>916659</v>
      </c>
      <c r="AG9" s="42">
        <v>10776918</v>
      </c>
      <c r="AH9" s="42">
        <v>2311235</v>
      </c>
      <c r="AI9" s="42">
        <v>88995</v>
      </c>
      <c r="AJ9" s="42">
        <v>6296814</v>
      </c>
      <c r="AK9" s="42">
        <v>2320752</v>
      </c>
      <c r="AL9" s="42">
        <v>6645693</v>
      </c>
      <c r="AM9" s="42">
        <v>7391757</v>
      </c>
      <c r="AN9" s="42">
        <v>6225758</v>
      </c>
      <c r="AO9" s="42">
        <v>1426829</v>
      </c>
      <c r="AP9" s="42">
        <v>4502348</v>
      </c>
      <c r="AQ9" s="42">
        <v>8644506</v>
      </c>
      <c r="AR9" s="42">
        <v>6064024</v>
      </c>
      <c r="AS9" s="42">
        <v>2416526</v>
      </c>
      <c r="AT9" s="42">
        <v>2295611</v>
      </c>
      <c r="AU9" s="42">
        <v>1016419</v>
      </c>
      <c r="AV9" s="42">
        <v>7654504</v>
      </c>
      <c r="AW9" s="42">
        <v>3315901</v>
      </c>
      <c r="AX9" s="42">
        <v>2760869</v>
      </c>
      <c r="AY9" s="42">
        <v>1136521</v>
      </c>
      <c r="AZ9" s="42">
        <v>1103673</v>
      </c>
      <c r="BA9" s="42">
        <v>1248451</v>
      </c>
      <c r="BB9" s="42">
        <v>2554950</v>
      </c>
      <c r="BC9" s="42">
        <v>4127490</v>
      </c>
      <c r="BD9" s="42">
        <v>1144595</v>
      </c>
      <c r="BE9" s="42">
        <v>2543965</v>
      </c>
      <c r="BF9" s="42">
        <v>6310295</v>
      </c>
      <c r="BG9" s="42">
        <v>687919</v>
      </c>
      <c r="BH9" s="42">
        <v>3963242</v>
      </c>
      <c r="BI9" s="42">
        <v>2531982</v>
      </c>
      <c r="BJ9" s="42">
        <v>2125848</v>
      </c>
      <c r="BK9" s="42">
        <v>6284016</v>
      </c>
      <c r="BL9" s="42">
        <v>2645700</v>
      </c>
      <c r="BM9" s="42">
        <v>6162834</v>
      </c>
      <c r="BN9" s="42">
        <v>6273937</v>
      </c>
      <c r="BO9" s="42">
        <v>2735558</v>
      </c>
      <c r="BP9" s="42">
        <v>8851192</v>
      </c>
      <c r="BQ9" s="42">
        <v>1185656</v>
      </c>
      <c r="BR9" s="42">
        <v>6926751</v>
      </c>
      <c r="BS9" s="42">
        <v>5553069</v>
      </c>
      <c r="BT9" s="42">
        <v>2842528</v>
      </c>
      <c r="BU9" s="42">
        <v>3874748</v>
      </c>
      <c r="BV9" s="42">
        <v>3904200</v>
      </c>
      <c r="BW9" s="42">
        <v>4865278</v>
      </c>
      <c r="BX9" s="42">
        <v>2607808</v>
      </c>
      <c r="BY9" s="42">
        <v>2706684</v>
      </c>
      <c r="BZ9" s="42">
        <v>3654532</v>
      </c>
      <c r="CA9" s="42">
        <v>8507251</v>
      </c>
      <c r="CB9" s="42">
        <v>6018380</v>
      </c>
      <c r="CC9" s="42">
        <v>1943300</v>
      </c>
      <c r="CD9" s="42">
        <v>2664732</v>
      </c>
      <c r="CE9" s="42">
        <v>281906</v>
      </c>
      <c r="CF9" s="42">
        <v>3148672</v>
      </c>
      <c r="CG9" s="42">
        <v>2208297</v>
      </c>
      <c r="CH9" s="42">
        <v>30086742</v>
      </c>
      <c r="CI9" s="42">
        <v>548365</v>
      </c>
      <c r="CJ9" s="42">
        <f t="shared" si="0"/>
        <v>370902315</v>
      </c>
    </row>
    <row r="10" spans="1:88">
      <c r="A10" s="42" t="s">
        <v>104</v>
      </c>
      <c r="B10" s="42">
        <v>11082195</v>
      </c>
      <c r="C10" s="42">
        <v>42170</v>
      </c>
      <c r="D10" s="42">
        <v>0</v>
      </c>
      <c r="E10" s="42">
        <v>99009485</v>
      </c>
      <c r="F10" s="42">
        <v>211603</v>
      </c>
      <c r="G10" s="42">
        <v>0</v>
      </c>
      <c r="H10" s="42">
        <v>674</v>
      </c>
      <c r="I10" s="42">
        <v>2737</v>
      </c>
      <c r="J10" s="42">
        <v>69230</v>
      </c>
      <c r="K10" s="42">
        <v>354641037</v>
      </c>
      <c r="L10" s="42">
        <v>187035</v>
      </c>
      <c r="M10" s="42">
        <v>0</v>
      </c>
      <c r="N10" s="42">
        <v>2425</v>
      </c>
      <c r="O10" s="42">
        <v>301292639</v>
      </c>
      <c r="P10" s="42">
        <v>9770</v>
      </c>
      <c r="Q10" s="42">
        <v>166301</v>
      </c>
      <c r="R10" s="42">
        <v>132455</v>
      </c>
      <c r="S10" s="42">
        <v>37015</v>
      </c>
      <c r="T10" s="42">
        <v>886976</v>
      </c>
      <c r="U10" s="42">
        <v>363908447</v>
      </c>
      <c r="V10" s="42">
        <v>116800</v>
      </c>
      <c r="W10" s="42">
        <v>162830552</v>
      </c>
      <c r="X10" s="42">
        <v>209742821</v>
      </c>
      <c r="Y10" s="42">
        <v>87355</v>
      </c>
      <c r="Z10" s="42">
        <v>279508</v>
      </c>
      <c r="AA10" s="42">
        <v>1864558</v>
      </c>
      <c r="AB10" s="42">
        <v>78055</v>
      </c>
      <c r="AC10" s="42">
        <v>27917</v>
      </c>
      <c r="AD10" s="42">
        <v>167542042</v>
      </c>
      <c r="AE10" s="42">
        <v>17800</v>
      </c>
      <c r="AF10" s="42">
        <v>4779</v>
      </c>
      <c r="AG10" s="42">
        <v>8941225</v>
      </c>
      <c r="AH10" s="42">
        <v>294110</v>
      </c>
      <c r="AI10" s="42">
        <v>41040</v>
      </c>
      <c r="AJ10" s="42">
        <v>238704</v>
      </c>
      <c r="AK10" s="42">
        <v>102693</v>
      </c>
      <c r="AL10" s="42">
        <v>22068</v>
      </c>
      <c r="AM10" s="42">
        <v>0</v>
      </c>
      <c r="AN10" s="42">
        <v>9357</v>
      </c>
      <c r="AO10" s="42">
        <v>26687</v>
      </c>
      <c r="AP10" s="42">
        <v>15065500</v>
      </c>
      <c r="AQ10" s="42">
        <v>384325398</v>
      </c>
      <c r="AR10" s="42">
        <v>64200</v>
      </c>
      <c r="AS10" s="42">
        <v>100</v>
      </c>
      <c r="AT10" s="42">
        <v>16000</v>
      </c>
      <c r="AU10" s="42">
        <v>70470</v>
      </c>
      <c r="AV10" s="42">
        <v>218569016</v>
      </c>
      <c r="AW10" s="42">
        <v>54567</v>
      </c>
      <c r="AX10" s="42">
        <v>163780</v>
      </c>
      <c r="AY10" s="42">
        <v>0</v>
      </c>
      <c r="AZ10" s="42">
        <v>82998</v>
      </c>
      <c r="BA10" s="42">
        <v>61540929</v>
      </c>
      <c r="BB10" s="42">
        <v>9407930</v>
      </c>
      <c r="BC10" s="42">
        <v>485740</v>
      </c>
      <c r="BD10" s="42">
        <v>6349455</v>
      </c>
      <c r="BE10" s="42">
        <v>3078</v>
      </c>
      <c r="BF10" s="42">
        <v>6823858</v>
      </c>
      <c r="BG10" s="42">
        <v>0</v>
      </c>
      <c r="BH10" s="42">
        <v>75202</v>
      </c>
      <c r="BI10" s="42">
        <v>2055800</v>
      </c>
      <c r="BJ10" s="42">
        <v>0</v>
      </c>
      <c r="BK10" s="42">
        <v>280022289</v>
      </c>
      <c r="BL10" s="42">
        <v>0</v>
      </c>
      <c r="BM10" s="42">
        <v>5040820</v>
      </c>
      <c r="BN10" s="42">
        <v>520</v>
      </c>
      <c r="BO10" s="42">
        <v>28114</v>
      </c>
      <c r="BP10" s="42">
        <v>80372569</v>
      </c>
      <c r="BQ10" s="42">
        <v>0</v>
      </c>
      <c r="BR10" s="42">
        <v>129053</v>
      </c>
      <c r="BS10" s="42">
        <v>31627</v>
      </c>
      <c r="BT10" s="42">
        <v>3940</v>
      </c>
      <c r="BU10" s="42">
        <v>892870</v>
      </c>
      <c r="BV10" s="42">
        <v>0</v>
      </c>
      <c r="BW10" s="42">
        <v>880903</v>
      </c>
      <c r="BX10" s="42">
        <v>230529</v>
      </c>
      <c r="BY10" s="42">
        <v>172962577</v>
      </c>
      <c r="BZ10" s="42">
        <v>131590</v>
      </c>
      <c r="CA10" s="42">
        <v>112028477</v>
      </c>
      <c r="CB10" s="42">
        <v>277155503</v>
      </c>
      <c r="CC10" s="42">
        <v>500000</v>
      </c>
      <c r="CD10" s="42">
        <v>30243906</v>
      </c>
      <c r="CE10" s="42">
        <v>431088</v>
      </c>
      <c r="CF10" s="42">
        <v>19695</v>
      </c>
      <c r="CG10" s="42">
        <v>95774</v>
      </c>
      <c r="CH10" s="42">
        <v>6874578018</v>
      </c>
      <c r="CI10" s="42">
        <v>254882</v>
      </c>
      <c r="CJ10" s="42">
        <f t="shared" si="0"/>
        <v>10225139030</v>
      </c>
    </row>
    <row r="11" spans="1:88">
      <c r="A11" s="42" t="s">
        <v>106</v>
      </c>
      <c r="B11" s="42">
        <v>82401088</v>
      </c>
      <c r="C11" s="42">
        <v>30576541</v>
      </c>
      <c r="D11" s="42">
        <v>20614998</v>
      </c>
      <c r="E11" s="42">
        <v>35079522</v>
      </c>
      <c r="F11" s="42">
        <v>28041673</v>
      </c>
      <c r="G11" s="42">
        <v>4089073</v>
      </c>
      <c r="H11" s="42">
        <v>3861133</v>
      </c>
      <c r="I11" s="42">
        <v>15070529</v>
      </c>
      <c r="J11" s="42">
        <v>22256983</v>
      </c>
      <c r="K11" s="42">
        <v>39202351</v>
      </c>
      <c r="L11" s="42">
        <v>13588502</v>
      </c>
      <c r="M11" s="42">
        <v>37750508</v>
      </c>
      <c r="N11" s="42">
        <v>3957967</v>
      </c>
      <c r="O11" s="42">
        <v>38674376</v>
      </c>
      <c r="P11" s="42">
        <v>11235905</v>
      </c>
      <c r="Q11" s="42">
        <v>56983637</v>
      </c>
      <c r="R11" s="42">
        <v>10196739</v>
      </c>
      <c r="S11" s="42">
        <v>6001731</v>
      </c>
      <c r="T11" s="42">
        <v>21568814</v>
      </c>
      <c r="U11" s="42">
        <v>13897903</v>
      </c>
      <c r="V11" s="42">
        <v>7600544</v>
      </c>
      <c r="W11" s="42">
        <v>30165092</v>
      </c>
      <c r="X11" s="42">
        <v>20268754</v>
      </c>
      <c r="Y11" s="42">
        <v>16702380</v>
      </c>
      <c r="Z11" s="42">
        <v>74728827</v>
      </c>
      <c r="AA11" s="42">
        <v>92360253</v>
      </c>
      <c r="AB11" s="42">
        <v>38945642</v>
      </c>
      <c r="AC11" s="42">
        <v>11322462</v>
      </c>
      <c r="AD11" s="42">
        <v>32139951</v>
      </c>
      <c r="AE11" s="42">
        <v>3556904</v>
      </c>
      <c r="AF11" s="42">
        <v>482194</v>
      </c>
      <c r="AG11" s="42">
        <v>73903883</v>
      </c>
      <c r="AH11" s="42">
        <v>29045351</v>
      </c>
      <c r="AI11" s="42">
        <v>0</v>
      </c>
      <c r="AJ11" s="42">
        <v>48345087</v>
      </c>
      <c r="AK11" s="42">
        <v>9744023</v>
      </c>
      <c r="AL11" s="42">
        <v>28651425</v>
      </c>
      <c r="AM11" s="42">
        <v>45388636</v>
      </c>
      <c r="AN11" s="42">
        <v>44278066</v>
      </c>
      <c r="AO11" s="42">
        <v>11431677</v>
      </c>
      <c r="AP11" s="42">
        <v>12787933</v>
      </c>
      <c r="AQ11" s="42">
        <v>32199223</v>
      </c>
      <c r="AR11" s="42">
        <v>25713171</v>
      </c>
      <c r="AS11" s="42">
        <v>6307744</v>
      </c>
      <c r="AT11" s="42">
        <v>3085918</v>
      </c>
      <c r="AU11" s="42">
        <v>5623594</v>
      </c>
      <c r="AV11" s="42">
        <v>52571613</v>
      </c>
      <c r="AW11" s="42">
        <v>19669032</v>
      </c>
      <c r="AX11" s="42">
        <v>10127057</v>
      </c>
      <c r="AY11" s="42">
        <v>5136500</v>
      </c>
      <c r="AZ11" s="42">
        <v>6891996</v>
      </c>
      <c r="BA11" s="42">
        <v>18083225</v>
      </c>
      <c r="BB11" s="42">
        <v>24752891</v>
      </c>
      <c r="BC11" s="42">
        <v>7967736</v>
      </c>
      <c r="BD11" s="42">
        <v>3741934</v>
      </c>
      <c r="BE11" s="42">
        <v>8155877</v>
      </c>
      <c r="BF11" s="42">
        <v>160853875</v>
      </c>
      <c r="BG11" s="42">
        <v>355955</v>
      </c>
      <c r="BH11" s="42">
        <v>69407623</v>
      </c>
      <c r="BI11" s="42">
        <v>8696225</v>
      </c>
      <c r="BJ11" s="42">
        <v>8970357</v>
      </c>
      <c r="BK11" s="42">
        <v>55174201</v>
      </c>
      <c r="BL11" s="42">
        <v>8119246</v>
      </c>
      <c r="BM11" s="42">
        <v>43538614</v>
      </c>
      <c r="BN11" s="42">
        <v>34687520</v>
      </c>
      <c r="BO11" s="42">
        <v>10332756</v>
      </c>
      <c r="BP11" s="42">
        <v>61393695</v>
      </c>
      <c r="BQ11" s="42">
        <v>17461763</v>
      </c>
      <c r="BR11" s="42">
        <v>58121343</v>
      </c>
      <c r="BS11" s="42">
        <v>18550859</v>
      </c>
      <c r="BT11" s="42">
        <v>25614515</v>
      </c>
      <c r="BU11" s="42">
        <v>11869343</v>
      </c>
      <c r="BV11" s="42">
        <v>10723500</v>
      </c>
      <c r="BW11" s="42">
        <v>19589839</v>
      </c>
      <c r="BX11" s="42">
        <v>22786249</v>
      </c>
      <c r="BY11" s="42">
        <v>20258633</v>
      </c>
      <c r="BZ11" s="42">
        <v>24409735</v>
      </c>
      <c r="CA11" s="42">
        <v>34768442</v>
      </c>
      <c r="CB11" s="42">
        <v>46897348</v>
      </c>
      <c r="CC11" s="42">
        <v>15580900</v>
      </c>
      <c r="CD11" s="42">
        <v>9790070</v>
      </c>
      <c r="CE11" s="42">
        <v>1095946</v>
      </c>
      <c r="CF11" s="42">
        <v>37437409</v>
      </c>
      <c r="CG11" s="42">
        <v>20884702</v>
      </c>
      <c r="CH11" s="42">
        <v>119114827</v>
      </c>
      <c r="CI11" s="42">
        <v>2277758</v>
      </c>
      <c r="CJ11" s="42">
        <f t="shared" si="0"/>
        <v>2335689816</v>
      </c>
    </row>
    <row r="12" spans="1:88" ht="24">
      <c r="A12" s="42" t="s">
        <v>158</v>
      </c>
      <c r="B12" s="42">
        <v>126324</v>
      </c>
      <c r="C12" s="42">
        <v>687394</v>
      </c>
      <c r="D12" s="42">
        <v>0</v>
      </c>
      <c r="E12" s="42">
        <v>7721779</v>
      </c>
      <c r="F12" s="42">
        <v>447603</v>
      </c>
      <c r="G12" s="42">
        <v>0</v>
      </c>
      <c r="H12" s="42">
        <v>2270560</v>
      </c>
      <c r="I12" s="42">
        <v>450360</v>
      </c>
      <c r="J12" s="42">
        <v>132600</v>
      </c>
      <c r="K12" s="42">
        <v>19985544</v>
      </c>
      <c r="L12" s="42">
        <v>3450</v>
      </c>
      <c r="M12" s="42">
        <v>429437</v>
      </c>
      <c r="N12" s="42">
        <v>321159</v>
      </c>
      <c r="O12" s="42">
        <v>96913</v>
      </c>
      <c r="P12" s="42">
        <v>0</v>
      </c>
      <c r="Q12" s="42">
        <v>30800</v>
      </c>
      <c r="R12" s="42">
        <v>10216000</v>
      </c>
      <c r="S12" s="42">
        <v>23423202</v>
      </c>
      <c r="T12" s="42">
        <v>602116</v>
      </c>
      <c r="U12" s="42">
        <v>12496476</v>
      </c>
      <c r="V12" s="42">
        <v>84500</v>
      </c>
      <c r="W12" s="42">
        <v>11372058</v>
      </c>
      <c r="X12" s="42">
        <v>477081</v>
      </c>
      <c r="Y12" s="42">
        <v>81997152</v>
      </c>
      <c r="Z12" s="42">
        <v>1022479</v>
      </c>
      <c r="AA12" s="42">
        <v>5878197</v>
      </c>
      <c r="AB12" s="42">
        <v>3301259</v>
      </c>
      <c r="AC12" s="42">
        <v>31639</v>
      </c>
      <c r="AD12" s="42">
        <v>736468</v>
      </c>
      <c r="AE12" s="42">
        <v>475445</v>
      </c>
      <c r="AF12" s="42">
        <v>0</v>
      </c>
      <c r="AG12" s="42">
        <v>275230581</v>
      </c>
      <c r="AH12" s="42">
        <v>1950193</v>
      </c>
      <c r="AI12" s="42">
        <v>0</v>
      </c>
      <c r="AJ12" s="42">
        <v>8359448</v>
      </c>
      <c r="AK12" s="42">
        <v>257381</v>
      </c>
      <c r="AL12" s="42">
        <v>475157</v>
      </c>
      <c r="AM12" s="42">
        <v>114273</v>
      </c>
      <c r="AN12" s="42">
        <v>0</v>
      </c>
      <c r="AO12" s="42">
        <v>0</v>
      </c>
      <c r="AP12" s="42">
        <v>0</v>
      </c>
      <c r="AQ12" s="42">
        <v>2781095</v>
      </c>
      <c r="AR12" s="42">
        <v>0</v>
      </c>
      <c r="AS12" s="42">
        <v>0</v>
      </c>
      <c r="AT12" s="42">
        <v>695300</v>
      </c>
      <c r="AU12" s="42">
        <v>977400</v>
      </c>
      <c r="AV12" s="42">
        <v>386037</v>
      </c>
      <c r="AW12" s="42">
        <v>3660452</v>
      </c>
      <c r="AX12" s="42">
        <v>4516500</v>
      </c>
      <c r="AY12" s="42">
        <v>2059747</v>
      </c>
      <c r="AZ12" s="42">
        <v>5600</v>
      </c>
      <c r="BA12" s="42">
        <v>3700</v>
      </c>
      <c r="BB12" s="42">
        <v>190371</v>
      </c>
      <c r="BC12" s="42">
        <v>4536</v>
      </c>
      <c r="BD12" s="42">
        <v>0</v>
      </c>
      <c r="BE12" s="42">
        <v>0</v>
      </c>
      <c r="BF12" s="42">
        <v>2870139</v>
      </c>
      <c r="BG12" s="42">
        <v>15567123</v>
      </c>
      <c r="BH12" s="42">
        <v>0</v>
      </c>
      <c r="BI12" s="42">
        <v>0</v>
      </c>
      <c r="BJ12" s="42">
        <v>100</v>
      </c>
      <c r="BK12" s="42">
        <v>10113776</v>
      </c>
      <c r="BL12" s="42">
        <v>0</v>
      </c>
      <c r="BM12" s="42">
        <v>21613632</v>
      </c>
      <c r="BN12" s="42">
        <v>1654442</v>
      </c>
      <c r="BO12" s="42">
        <v>23800</v>
      </c>
      <c r="BP12" s="42">
        <v>2291081</v>
      </c>
      <c r="BQ12" s="42">
        <v>0</v>
      </c>
      <c r="BR12" s="42">
        <v>602636</v>
      </c>
      <c r="BS12" s="42">
        <v>9969337</v>
      </c>
      <c r="BT12" s="42">
        <v>487392</v>
      </c>
      <c r="BU12" s="42">
        <v>263864</v>
      </c>
      <c r="BV12" s="42">
        <v>0</v>
      </c>
      <c r="BW12" s="42">
        <v>336585</v>
      </c>
      <c r="BX12" s="42">
        <v>3790256</v>
      </c>
      <c r="BY12" s="42">
        <v>0</v>
      </c>
      <c r="BZ12" s="42">
        <v>1630513</v>
      </c>
      <c r="CA12" s="42">
        <v>1725840</v>
      </c>
      <c r="CB12" s="42">
        <v>1367616</v>
      </c>
      <c r="CC12" s="42">
        <v>1125900</v>
      </c>
      <c r="CD12" s="42">
        <v>0</v>
      </c>
      <c r="CE12" s="42">
        <v>0</v>
      </c>
      <c r="CF12" s="42">
        <v>0</v>
      </c>
      <c r="CG12" s="42">
        <v>72100</v>
      </c>
      <c r="CH12" s="42">
        <v>0</v>
      </c>
      <c r="CI12" s="42">
        <v>76600</v>
      </c>
      <c r="CJ12" s="42">
        <f t="shared" si="0"/>
        <v>562068498</v>
      </c>
    </row>
    <row r="13" spans="1:88" ht="24">
      <c r="A13" s="42" t="s">
        <v>159</v>
      </c>
      <c r="B13" s="42">
        <v>129098907</v>
      </c>
      <c r="C13" s="42">
        <v>21171267</v>
      </c>
      <c r="D13" s="42">
        <v>6163466</v>
      </c>
      <c r="E13" s="42">
        <v>11341148</v>
      </c>
      <c r="F13" s="42">
        <v>4585962</v>
      </c>
      <c r="G13" s="42">
        <v>525000</v>
      </c>
      <c r="H13" s="42">
        <v>39569992</v>
      </c>
      <c r="I13" s="42">
        <v>6634675</v>
      </c>
      <c r="J13" s="42">
        <v>31913841</v>
      </c>
      <c r="K13" s="42">
        <v>11851167</v>
      </c>
      <c r="L13" s="42">
        <v>6184666</v>
      </c>
      <c r="M13" s="42">
        <v>17563984</v>
      </c>
      <c r="N13" s="42">
        <v>1856272</v>
      </c>
      <c r="O13" s="42">
        <v>124195978</v>
      </c>
      <c r="P13" s="42">
        <v>8701761</v>
      </c>
      <c r="Q13" s="42">
        <v>20541164</v>
      </c>
      <c r="R13" s="42">
        <v>3593083</v>
      </c>
      <c r="S13" s="42">
        <v>10138090</v>
      </c>
      <c r="T13" s="42">
        <v>8734278</v>
      </c>
      <c r="U13" s="42">
        <v>8524988</v>
      </c>
      <c r="V13" s="42">
        <v>3969482</v>
      </c>
      <c r="W13" s="42">
        <v>16541261</v>
      </c>
      <c r="X13" s="42">
        <v>7453756</v>
      </c>
      <c r="Y13" s="42">
        <v>2795535</v>
      </c>
      <c r="Z13" s="42">
        <v>98673503</v>
      </c>
      <c r="AA13" s="42">
        <v>41013940</v>
      </c>
      <c r="AB13" s="42">
        <v>7238803</v>
      </c>
      <c r="AC13" s="42">
        <v>4448631</v>
      </c>
      <c r="AD13" s="42">
        <v>28011617</v>
      </c>
      <c r="AE13" s="42">
        <v>13462441</v>
      </c>
      <c r="AF13" s="42">
        <v>640875</v>
      </c>
      <c r="AG13" s="42">
        <v>85655470</v>
      </c>
      <c r="AH13" s="42">
        <v>11298665</v>
      </c>
      <c r="AI13" s="42">
        <v>152295</v>
      </c>
      <c r="AJ13" s="42">
        <v>58751404</v>
      </c>
      <c r="AK13" s="42">
        <v>5674031</v>
      </c>
      <c r="AL13" s="42">
        <v>16297494</v>
      </c>
      <c r="AM13" s="42">
        <v>16610769</v>
      </c>
      <c r="AN13" s="42">
        <v>96588280</v>
      </c>
      <c r="AO13" s="42">
        <v>12329213</v>
      </c>
      <c r="AP13" s="42">
        <v>26861810</v>
      </c>
      <c r="AQ13" s="42">
        <v>26023993</v>
      </c>
      <c r="AR13" s="42">
        <v>45909539</v>
      </c>
      <c r="AS13" s="42">
        <v>1727119</v>
      </c>
      <c r="AT13" s="42">
        <v>1781821</v>
      </c>
      <c r="AU13" s="42">
        <v>4886507</v>
      </c>
      <c r="AV13" s="42">
        <v>40902083</v>
      </c>
      <c r="AW13" s="42">
        <v>9756440</v>
      </c>
      <c r="AX13" s="42">
        <v>8361765</v>
      </c>
      <c r="AY13" s="42">
        <v>3625952</v>
      </c>
      <c r="AZ13" s="42">
        <v>1322494</v>
      </c>
      <c r="BA13" s="42">
        <v>8485903</v>
      </c>
      <c r="BB13" s="42">
        <v>9513151</v>
      </c>
      <c r="BC13" s="42">
        <v>47782953</v>
      </c>
      <c r="BD13" s="42">
        <v>8868657</v>
      </c>
      <c r="BE13" s="42">
        <v>3268435</v>
      </c>
      <c r="BF13" s="42">
        <v>14811269</v>
      </c>
      <c r="BG13" s="42">
        <v>7658800</v>
      </c>
      <c r="BH13" s="42">
        <v>26091573</v>
      </c>
      <c r="BI13" s="42">
        <v>3433900</v>
      </c>
      <c r="BJ13" s="42">
        <v>11467694</v>
      </c>
      <c r="BK13" s="42">
        <v>33283207</v>
      </c>
      <c r="BL13" s="42">
        <v>11254677</v>
      </c>
      <c r="BM13" s="42">
        <v>28271539</v>
      </c>
      <c r="BN13" s="42">
        <v>16898276</v>
      </c>
      <c r="BO13" s="42">
        <v>2366547</v>
      </c>
      <c r="BP13" s="42">
        <v>34926949</v>
      </c>
      <c r="BQ13" s="42">
        <v>8613526</v>
      </c>
      <c r="BR13" s="42">
        <v>31886429</v>
      </c>
      <c r="BS13" s="42">
        <v>11712152</v>
      </c>
      <c r="BT13" s="42">
        <v>10839251</v>
      </c>
      <c r="BU13" s="42">
        <v>10580824</v>
      </c>
      <c r="BV13" s="42">
        <v>6876500</v>
      </c>
      <c r="BW13" s="42">
        <v>29731984</v>
      </c>
      <c r="BX13" s="42">
        <v>19168940</v>
      </c>
      <c r="BY13" s="42">
        <v>7813027</v>
      </c>
      <c r="BZ13" s="42">
        <v>9781320</v>
      </c>
      <c r="CA13" s="42">
        <v>74753739</v>
      </c>
      <c r="CB13" s="42">
        <v>36192738</v>
      </c>
      <c r="CC13" s="42">
        <v>11751300</v>
      </c>
      <c r="CD13" s="42">
        <v>23160162</v>
      </c>
      <c r="CE13" s="42">
        <v>756786</v>
      </c>
      <c r="CF13" s="42">
        <v>18982264</v>
      </c>
      <c r="CG13" s="42">
        <v>14592670</v>
      </c>
      <c r="CH13" s="42">
        <v>204268295</v>
      </c>
      <c r="CI13" s="42">
        <v>11097475</v>
      </c>
      <c r="CJ13" s="42">
        <f t="shared" si="0"/>
        <v>1982599589</v>
      </c>
    </row>
    <row r="14" spans="1:88">
      <c r="A14" s="42" t="s">
        <v>112</v>
      </c>
      <c r="B14" s="42">
        <v>64446669</v>
      </c>
      <c r="C14" s="42">
        <v>16582103</v>
      </c>
      <c r="D14" s="42">
        <v>10144076</v>
      </c>
      <c r="E14" s="42">
        <v>114837792</v>
      </c>
      <c r="F14" s="42">
        <v>12086109</v>
      </c>
      <c r="G14" s="42">
        <v>550000</v>
      </c>
      <c r="H14" s="42">
        <v>26685428</v>
      </c>
      <c r="I14" s="42">
        <v>5165285</v>
      </c>
      <c r="J14" s="42">
        <v>30419875</v>
      </c>
      <c r="K14" s="42">
        <v>11729197</v>
      </c>
      <c r="L14" s="42">
        <v>206087481</v>
      </c>
      <c r="M14" s="42">
        <v>15121929</v>
      </c>
      <c r="N14" s="42">
        <v>8886228</v>
      </c>
      <c r="O14" s="42">
        <v>16418748</v>
      </c>
      <c r="P14" s="42">
        <v>7008180</v>
      </c>
      <c r="Q14" s="42">
        <v>26877451</v>
      </c>
      <c r="R14" s="42">
        <v>3576371</v>
      </c>
      <c r="S14" s="42">
        <v>7624706</v>
      </c>
      <c r="T14" s="42">
        <v>6666203</v>
      </c>
      <c r="U14" s="42">
        <v>7518798</v>
      </c>
      <c r="V14" s="42">
        <v>8746649</v>
      </c>
      <c r="W14" s="42">
        <v>53889017</v>
      </c>
      <c r="X14" s="42">
        <v>38256171</v>
      </c>
      <c r="Y14" s="42">
        <v>10585957</v>
      </c>
      <c r="Z14" s="42">
        <v>41497727</v>
      </c>
      <c r="AA14" s="42">
        <v>26137273</v>
      </c>
      <c r="AB14" s="42">
        <v>11744465</v>
      </c>
      <c r="AC14" s="42">
        <v>6626539</v>
      </c>
      <c r="AD14" s="42">
        <v>13421691</v>
      </c>
      <c r="AE14" s="42">
        <v>6289191</v>
      </c>
      <c r="AF14" s="42">
        <v>1222805</v>
      </c>
      <c r="AG14" s="42">
        <v>46057233</v>
      </c>
      <c r="AH14" s="42">
        <v>18439324</v>
      </c>
      <c r="AI14" s="42">
        <v>839295</v>
      </c>
      <c r="AJ14" s="42">
        <v>99802487</v>
      </c>
      <c r="AK14" s="42">
        <v>6492096</v>
      </c>
      <c r="AL14" s="42">
        <v>8039561</v>
      </c>
      <c r="AM14" s="42">
        <v>9238600</v>
      </c>
      <c r="AN14" s="42">
        <v>16178619</v>
      </c>
      <c r="AO14" s="42">
        <v>13917916</v>
      </c>
      <c r="AP14" s="42">
        <v>16613347</v>
      </c>
      <c r="AQ14" s="42">
        <v>22121223</v>
      </c>
      <c r="AR14" s="42">
        <v>24667128</v>
      </c>
      <c r="AS14" s="42">
        <v>32676711</v>
      </c>
      <c r="AT14" s="42">
        <v>5859491</v>
      </c>
      <c r="AU14" s="42">
        <v>6505098</v>
      </c>
      <c r="AV14" s="42">
        <v>26220203</v>
      </c>
      <c r="AW14" s="42">
        <v>10423757</v>
      </c>
      <c r="AX14" s="42">
        <v>40583491</v>
      </c>
      <c r="AY14" s="42">
        <v>4384121</v>
      </c>
      <c r="AZ14" s="42">
        <v>4356447</v>
      </c>
      <c r="BA14" s="42">
        <v>4087401</v>
      </c>
      <c r="BB14" s="42">
        <v>8518697</v>
      </c>
      <c r="BC14" s="42">
        <v>23515022</v>
      </c>
      <c r="BD14" s="42">
        <v>6267112</v>
      </c>
      <c r="BE14" s="42">
        <v>1933311</v>
      </c>
      <c r="BF14" s="42">
        <v>1282170978</v>
      </c>
      <c r="BG14" s="42">
        <v>10150179</v>
      </c>
      <c r="BH14" s="42">
        <v>11418519</v>
      </c>
      <c r="BI14" s="42">
        <v>168676846</v>
      </c>
      <c r="BJ14" s="42">
        <v>6502979</v>
      </c>
      <c r="BK14" s="42">
        <v>21905366</v>
      </c>
      <c r="BL14" s="42">
        <v>4783685</v>
      </c>
      <c r="BM14" s="42">
        <v>194428708</v>
      </c>
      <c r="BN14" s="42">
        <v>22120932</v>
      </c>
      <c r="BO14" s="42">
        <v>7005732</v>
      </c>
      <c r="BP14" s="42">
        <v>126397684</v>
      </c>
      <c r="BQ14" s="42">
        <v>5307452</v>
      </c>
      <c r="BR14" s="42">
        <v>21901300</v>
      </c>
      <c r="BS14" s="42">
        <v>14644590</v>
      </c>
      <c r="BT14" s="42">
        <v>8437871</v>
      </c>
      <c r="BU14" s="42">
        <v>7763456</v>
      </c>
      <c r="BV14" s="42">
        <v>30342419</v>
      </c>
      <c r="BW14" s="42">
        <v>10071983</v>
      </c>
      <c r="BX14" s="42">
        <v>9090545</v>
      </c>
      <c r="BY14" s="42">
        <v>5574307</v>
      </c>
      <c r="BZ14" s="42">
        <v>12560036</v>
      </c>
      <c r="CA14" s="42">
        <v>31447920</v>
      </c>
      <c r="CB14" s="42">
        <v>127376921</v>
      </c>
      <c r="CC14" s="42">
        <v>12176000</v>
      </c>
      <c r="CD14" s="42">
        <v>26376004</v>
      </c>
      <c r="CE14" s="42">
        <v>1400617</v>
      </c>
      <c r="CF14" s="42">
        <v>18717484</v>
      </c>
      <c r="CG14" s="42">
        <v>7186607</v>
      </c>
      <c r="CH14" s="42">
        <v>469199027</v>
      </c>
      <c r="CI14" s="42">
        <v>6348539</v>
      </c>
      <c r="CJ14" s="42">
        <f t="shared" si="0"/>
        <v>3956072491</v>
      </c>
    </row>
    <row r="15" spans="1:88" ht="24">
      <c r="A15" s="42" t="s">
        <v>114</v>
      </c>
      <c r="B15" s="42">
        <v>195368</v>
      </c>
      <c r="C15" s="42">
        <v>0</v>
      </c>
      <c r="D15" s="42">
        <v>2600</v>
      </c>
      <c r="E15" s="42">
        <v>70347</v>
      </c>
      <c r="F15" s="42">
        <v>934055</v>
      </c>
      <c r="G15" s="42">
        <v>0</v>
      </c>
      <c r="H15" s="42">
        <v>0</v>
      </c>
      <c r="I15" s="42">
        <v>323704</v>
      </c>
      <c r="J15" s="42">
        <v>0</v>
      </c>
      <c r="K15" s="42">
        <v>1275541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34500</v>
      </c>
      <c r="R15" s="42">
        <v>0</v>
      </c>
      <c r="S15" s="42">
        <v>14435</v>
      </c>
      <c r="T15" s="42">
        <v>126800</v>
      </c>
      <c r="U15" s="42">
        <v>85410</v>
      </c>
      <c r="V15" s="42">
        <v>0</v>
      </c>
      <c r="W15" s="42">
        <v>65296</v>
      </c>
      <c r="X15" s="42">
        <v>23843943</v>
      </c>
      <c r="Y15" s="42">
        <v>288200</v>
      </c>
      <c r="Z15" s="42">
        <v>1280252</v>
      </c>
      <c r="AA15" s="42">
        <v>3556003</v>
      </c>
      <c r="AB15" s="42">
        <v>0</v>
      </c>
      <c r="AC15" s="42">
        <v>506452</v>
      </c>
      <c r="AD15" s="42">
        <v>9069</v>
      </c>
      <c r="AE15" s="42">
        <v>9200</v>
      </c>
      <c r="AF15" s="42">
        <v>0</v>
      </c>
      <c r="AG15" s="42">
        <v>1196662</v>
      </c>
      <c r="AH15" s="42">
        <v>0</v>
      </c>
      <c r="AI15" s="42">
        <v>19192</v>
      </c>
      <c r="AJ15" s="42">
        <v>585625</v>
      </c>
      <c r="AK15" s="42">
        <v>0</v>
      </c>
      <c r="AL15" s="42">
        <v>73679</v>
      </c>
      <c r="AM15" s="42">
        <v>0</v>
      </c>
      <c r="AN15" s="42">
        <v>553652</v>
      </c>
      <c r="AO15" s="42">
        <v>0</v>
      </c>
      <c r="AP15" s="42">
        <v>0</v>
      </c>
      <c r="AQ15" s="42">
        <v>226323</v>
      </c>
      <c r="AR15" s="42">
        <v>69400</v>
      </c>
      <c r="AS15" s="42">
        <v>0</v>
      </c>
      <c r="AT15" s="42">
        <v>0</v>
      </c>
      <c r="AU15" s="42">
        <v>0</v>
      </c>
      <c r="AV15" s="42">
        <v>282395</v>
      </c>
      <c r="AW15" s="42">
        <v>261806</v>
      </c>
      <c r="AX15" s="42">
        <v>0</v>
      </c>
      <c r="AY15" s="42">
        <v>0</v>
      </c>
      <c r="AZ15" s="42">
        <v>159800</v>
      </c>
      <c r="BA15" s="42">
        <v>95800</v>
      </c>
      <c r="BB15" s="42">
        <v>165903</v>
      </c>
      <c r="BC15" s="42">
        <v>0</v>
      </c>
      <c r="BD15" s="42">
        <v>0</v>
      </c>
      <c r="BE15" s="42">
        <v>0</v>
      </c>
      <c r="BF15" s="42">
        <v>72317</v>
      </c>
      <c r="BG15" s="42">
        <v>0</v>
      </c>
      <c r="BH15" s="42">
        <v>798258</v>
      </c>
      <c r="BI15" s="42">
        <v>471400</v>
      </c>
      <c r="BJ15" s="42">
        <v>488168</v>
      </c>
      <c r="BK15" s="42">
        <v>6190728</v>
      </c>
      <c r="BL15" s="42">
        <v>0</v>
      </c>
      <c r="BM15" s="42">
        <v>2162061</v>
      </c>
      <c r="BN15" s="42">
        <v>278313</v>
      </c>
      <c r="BO15" s="42">
        <v>43698</v>
      </c>
      <c r="BP15" s="42">
        <v>375695</v>
      </c>
      <c r="BQ15" s="42">
        <v>675852</v>
      </c>
      <c r="BR15" s="42">
        <v>537084</v>
      </c>
      <c r="BS15" s="42">
        <v>999075</v>
      </c>
      <c r="BT15" s="42">
        <v>125676</v>
      </c>
      <c r="BU15" s="42">
        <v>690</v>
      </c>
      <c r="BV15" s="42">
        <v>0</v>
      </c>
      <c r="BW15" s="42">
        <v>0</v>
      </c>
      <c r="BX15" s="42">
        <v>0</v>
      </c>
      <c r="BY15" s="42">
        <v>100614</v>
      </c>
      <c r="BZ15" s="42">
        <v>24499</v>
      </c>
      <c r="CA15" s="42">
        <v>121030</v>
      </c>
      <c r="CB15" s="42">
        <v>237029</v>
      </c>
      <c r="CC15" s="42">
        <v>0</v>
      </c>
      <c r="CD15" s="42">
        <v>0</v>
      </c>
      <c r="CE15" s="42">
        <v>556840</v>
      </c>
      <c r="CF15" s="42">
        <v>266795</v>
      </c>
      <c r="CG15" s="42">
        <v>0</v>
      </c>
      <c r="CH15" s="42">
        <v>0</v>
      </c>
      <c r="CI15" s="42">
        <v>0</v>
      </c>
      <c r="CJ15" s="42">
        <f t="shared" si="0"/>
        <v>50837234</v>
      </c>
    </row>
    <row r="16" spans="1:88">
      <c r="A16" s="42" t="s">
        <v>116</v>
      </c>
      <c r="B16" s="42">
        <v>312241</v>
      </c>
      <c r="C16" s="42">
        <v>975242</v>
      </c>
      <c r="D16" s="42">
        <v>81189</v>
      </c>
      <c r="E16" s="42">
        <v>282569</v>
      </c>
      <c r="F16" s="42">
        <v>557030</v>
      </c>
      <c r="G16" s="42">
        <v>0</v>
      </c>
      <c r="H16" s="42">
        <v>1131631</v>
      </c>
      <c r="I16" s="42">
        <v>349436</v>
      </c>
      <c r="J16" s="42">
        <v>1357578</v>
      </c>
      <c r="K16" s="42">
        <v>379496</v>
      </c>
      <c r="L16" s="42">
        <v>26554</v>
      </c>
      <c r="M16" s="42">
        <v>985498</v>
      </c>
      <c r="N16" s="42">
        <v>170134</v>
      </c>
      <c r="O16" s="42">
        <v>74447</v>
      </c>
      <c r="P16" s="42">
        <v>195251</v>
      </c>
      <c r="Q16" s="42">
        <v>450449</v>
      </c>
      <c r="R16" s="42">
        <v>128643</v>
      </c>
      <c r="S16" s="42">
        <v>0</v>
      </c>
      <c r="T16" s="42">
        <v>78531</v>
      </c>
      <c r="U16" s="42">
        <v>409554</v>
      </c>
      <c r="V16" s="42">
        <v>111729</v>
      </c>
      <c r="W16" s="42">
        <v>87918</v>
      </c>
      <c r="X16" s="42">
        <v>662828</v>
      </c>
      <c r="Y16" s="42">
        <v>914335</v>
      </c>
      <c r="Z16" s="42">
        <v>751989</v>
      </c>
      <c r="AA16" s="42">
        <v>1007171</v>
      </c>
      <c r="AB16" s="42">
        <v>98988</v>
      </c>
      <c r="AC16" s="42">
        <v>626966</v>
      </c>
      <c r="AD16" s="42">
        <v>1002531</v>
      </c>
      <c r="AE16" s="42">
        <v>108171</v>
      </c>
      <c r="AF16" s="42">
        <v>157</v>
      </c>
      <c r="AG16" s="42">
        <v>100339</v>
      </c>
      <c r="AH16" s="42">
        <v>1545609</v>
      </c>
      <c r="AI16" s="42">
        <v>20128</v>
      </c>
      <c r="AJ16" s="42">
        <v>373923</v>
      </c>
      <c r="AK16" s="42">
        <v>0</v>
      </c>
      <c r="AL16" s="42">
        <v>723899</v>
      </c>
      <c r="AM16" s="42">
        <v>87314</v>
      </c>
      <c r="AN16" s="42">
        <v>20460</v>
      </c>
      <c r="AO16" s="42">
        <v>466853</v>
      </c>
      <c r="AP16" s="42">
        <v>1110673</v>
      </c>
      <c r="AQ16" s="42">
        <v>1753941</v>
      </c>
      <c r="AR16" s="42">
        <v>184221</v>
      </c>
      <c r="AS16" s="42">
        <v>0</v>
      </c>
      <c r="AT16" s="42">
        <v>54174</v>
      </c>
      <c r="AU16" s="42">
        <v>0</v>
      </c>
      <c r="AV16" s="42">
        <v>1632308</v>
      </c>
      <c r="AW16" s="42">
        <v>97323</v>
      </c>
      <c r="AX16" s="42">
        <v>0</v>
      </c>
      <c r="AY16" s="42">
        <v>4439</v>
      </c>
      <c r="AZ16" s="42">
        <v>29442</v>
      </c>
      <c r="BA16" s="42">
        <v>194006</v>
      </c>
      <c r="BB16" s="42">
        <v>32746</v>
      </c>
      <c r="BC16" s="42">
        <v>880323</v>
      </c>
      <c r="BD16" s="42">
        <v>46000</v>
      </c>
      <c r="BE16" s="42">
        <v>0</v>
      </c>
      <c r="BF16" s="42">
        <v>1068930</v>
      </c>
      <c r="BG16" s="42">
        <v>0</v>
      </c>
      <c r="BH16" s="42">
        <v>1595094</v>
      </c>
      <c r="BI16" s="42">
        <v>0</v>
      </c>
      <c r="BJ16" s="42">
        <v>133792</v>
      </c>
      <c r="BK16" s="42">
        <v>554017</v>
      </c>
      <c r="BL16" s="42">
        <v>0</v>
      </c>
      <c r="BM16" s="42">
        <v>1004728</v>
      </c>
      <c r="BN16" s="42">
        <v>1335934</v>
      </c>
      <c r="BO16" s="42">
        <v>0</v>
      </c>
      <c r="BP16" s="42">
        <v>2110369</v>
      </c>
      <c r="BQ16" s="42">
        <v>27354</v>
      </c>
      <c r="BR16" s="42">
        <v>83853</v>
      </c>
      <c r="BS16" s="42">
        <v>321441</v>
      </c>
      <c r="BT16" s="42">
        <v>342673</v>
      </c>
      <c r="BU16" s="42">
        <v>552807</v>
      </c>
      <c r="BV16" s="42">
        <v>1382600</v>
      </c>
      <c r="BW16" s="42">
        <v>1403942</v>
      </c>
      <c r="BX16" s="42">
        <v>896800</v>
      </c>
      <c r="BY16" s="42">
        <v>470912</v>
      </c>
      <c r="BZ16" s="42">
        <v>13754</v>
      </c>
      <c r="CA16" s="42">
        <v>573643</v>
      </c>
      <c r="CB16" s="42">
        <v>1422125</v>
      </c>
      <c r="CC16" s="42">
        <v>0</v>
      </c>
      <c r="CD16" s="42">
        <v>1747850</v>
      </c>
      <c r="CE16" s="42">
        <v>0</v>
      </c>
      <c r="CF16" s="42">
        <v>349751</v>
      </c>
      <c r="CG16" s="42">
        <v>808901</v>
      </c>
      <c r="CH16" s="42">
        <v>0</v>
      </c>
      <c r="CI16" s="42">
        <v>189353</v>
      </c>
      <c r="CJ16" s="42">
        <f t="shared" si="0"/>
        <v>41067000</v>
      </c>
    </row>
    <row r="17" spans="1:88">
      <c r="A17" s="42" t="s">
        <v>118</v>
      </c>
      <c r="B17" s="42">
        <v>46290366</v>
      </c>
      <c r="C17" s="42">
        <v>1451794</v>
      </c>
      <c r="D17" s="42">
        <v>1365339</v>
      </c>
      <c r="E17" s="42">
        <v>3061110</v>
      </c>
      <c r="F17" s="42">
        <v>440675</v>
      </c>
      <c r="G17" s="42">
        <v>0</v>
      </c>
      <c r="H17" s="42">
        <v>1419199</v>
      </c>
      <c r="I17" s="42">
        <v>304003</v>
      </c>
      <c r="J17" s="42">
        <v>1304466393</v>
      </c>
      <c r="K17" s="42">
        <v>6917314</v>
      </c>
      <c r="L17" s="42">
        <v>852083</v>
      </c>
      <c r="M17" s="42">
        <v>8489472</v>
      </c>
      <c r="N17" s="42">
        <v>16525</v>
      </c>
      <c r="O17" s="42">
        <v>9040556</v>
      </c>
      <c r="P17" s="42">
        <v>672318</v>
      </c>
      <c r="Q17" s="42">
        <v>11978432</v>
      </c>
      <c r="R17" s="42">
        <v>8203129</v>
      </c>
      <c r="S17" s="42">
        <v>2897933</v>
      </c>
      <c r="T17" s="42">
        <v>16057901</v>
      </c>
      <c r="U17" s="42">
        <v>3479933</v>
      </c>
      <c r="V17" s="42">
        <v>36310035</v>
      </c>
      <c r="W17" s="42">
        <v>8198308</v>
      </c>
      <c r="X17" s="42">
        <v>41562885</v>
      </c>
      <c r="Y17" s="42">
        <v>1426096</v>
      </c>
      <c r="Z17" s="42">
        <v>1556635</v>
      </c>
      <c r="AA17" s="42">
        <v>15559396</v>
      </c>
      <c r="AB17" s="42">
        <v>317191</v>
      </c>
      <c r="AC17" s="42">
        <v>445618</v>
      </c>
      <c r="AD17" s="42">
        <v>4780996</v>
      </c>
      <c r="AE17" s="42">
        <v>4085894</v>
      </c>
      <c r="AF17" s="42">
        <v>1367437</v>
      </c>
      <c r="AG17" s="42">
        <v>53993470</v>
      </c>
      <c r="AH17" s="42">
        <v>6668149</v>
      </c>
      <c r="AI17" s="42">
        <v>2970</v>
      </c>
      <c r="AJ17" s="42">
        <v>13477634</v>
      </c>
      <c r="AK17" s="42">
        <v>1420694</v>
      </c>
      <c r="AL17" s="42">
        <v>12659675</v>
      </c>
      <c r="AM17" s="42">
        <v>2080226</v>
      </c>
      <c r="AN17" s="42">
        <v>6696982</v>
      </c>
      <c r="AO17" s="42">
        <v>0</v>
      </c>
      <c r="AP17" s="42">
        <v>5083872</v>
      </c>
      <c r="AQ17" s="42">
        <v>12442878</v>
      </c>
      <c r="AR17" s="42">
        <v>4844704</v>
      </c>
      <c r="AS17" s="42">
        <v>891832614</v>
      </c>
      <c r="AT17" s="42">
        <v>1205000</v>
      </c>
      <c r="AU17" s="42">
        <v>0</v>
      </c>
      <c r="AV17" s="42">
        <v>14165622</v>
      </c>
      <c r="AW17" s="42">
        <v>283458</v>
      </c>
      <c r="AX17" s="42">
        <v>169105</v>
      </c>
      <c r="AY17" s="42">
        <v>0</v>
      </c>
      <c r="AZ17" s="42">
        <v>0</v>
      </c>
      <c r="BA17" s="42">
        <v>768830</v>
      </c>
      <c r="BB17" s="42">
        <v>3837737</v>
      </c>
      <c r="BC17" s="42">
        <v>0</v>
      </c>
      <c r="BD17" s="42">
        <v>2983869</v>
      </c>
      <c r="BE17" s="42">
        <v>1252743</v>
      </c>
      <c r="BF17" s="42">
        <v>1738135</v>
      </c>
      <c r="BG17" s="42">
        <v>0</v>
      </c>
      <c r="BH17" s="42">
        <v>10215156</v>
      </c>
      <c r="BI17" s="42">
        <v>0</v>
      </c>
      <c r="BJ17" s="42">
        <v>631179</v>
      </c>
      <c r="BK17" s="42">
        <v>431214</v>
      </c>
      <c r="BL17" s="42">
        <v>2595690</v>
      </c>
      <c r="BM17" s="42">
        <v>14942454</v>
      </c>
      <c r="BN17" s="42">
        <v>9185252</v>
      </c>
      <c r="BO17" s="42">
        <v>0</v>
      </c>
      <c r="BP17" s="42">
        <v>5792217</v>
      </c>
      <c r="BQ17" s="42">
        <v>1318133</v>
      </c>
      <c r="BR17" s="42">
        <v>8491252</v>
      </c>
      <c r="BS17" s="42">
        <v>2757498</v>
      </c>
      <c r="BT17" s="42">
        <v>6125</v>
      </c>
      <c r="BU17" s="42">
        <v>5037208</v>
      </c>
      <c r="BV17" s="42">
        <v>15127764</v>
      </c>
      <c r="BW17" s="42">
        <v>7539625</v>
      </c>
      <c r="BX17" s="42">
        <v>5968163</v>
      </c>
      <c r="BY17" s="42">
        <v>3827497</v>
      </c>
      <c r="BZ17" s="42">
        <v>22992695</v>
      </c>
      <c r="CA17" s="42">
        <v>6457343</v>
      </c>
      <c r="CB17" s="42">
        <v>3153793</v>
      </c>
      <c r="CC17" s="42">
        <v>0</v>
      </c>
      <c r="CD17" s="42">
        <v>2857619</v>
      </c>
      <c r="CE17" s="42">
        <v>0</v>
      </c>
      <c r="CF17" s="42">
        <v>2331846</v>
      </c>
      <c r="CG17" s="42">
        <v>6972652</v>
      </c>
      <c r="CH17" s="42">
        <v>1550725</v>
      </c>
      <c r="CI17" s="42">
        <v>0</v>
      </c>
      <c r="CJ17" s="42">
        <f t="shared" si="0"/>
        <v>2720806433</v>
      </c>
    </row>
    <row r="18" spans="1:88">
      <c r="A18" s="42" t="s">
        <v>120</v>
      </c>
      <c r="B18" s="42">
        <v>876741</v>
      </c>
      <c r="C18" s="42">
        <v>8856445</v>
      </c>
      <c r="D18" s="42">
        <v>2077892</v>
      </c>
      <c r="E18" s="42">
        <v>8143228</v>
      </c>
      <c r="F18" s="42">
        <v>8647028</v>
      </c>
      <c r="G18" s="42">
        <v>0</v>
      </c>
      <c r="H18" s="42">
        <v>1383097</v>
      </c>
      <c r="I18" s="42">
        <v>4642888</v>
      </c>
      <c r="J18" s="42">
        <v>177853756</v>
      </c>
      <c r="K18" s="42">
        <v>7969675</v>
      </c>
      <c r="L18" s="42">
        <v>2044280</v>
      </c>
      <c r="M18" s="42">
        <v>6881193</v>
      </c>
      <c r="N18" s="42">
        <v>1131997</v>
      </c>
      <c r="O18" s="42">
        <v>6421473</v>
      </c>
      <c r="P18" s="42">
        <v>4705000</v>
      </c>
      <c r="Q18" s="42">
        <v>13097782</v>
      </c>
      <c r="R18" s="42">
        <v>3211610</v>
      </c>
      <c r="S18" s="42">
        <v>3451235</v>
      </c>
      <c r="T18" s="42">
        <v>1188513</v>
      </c>
      <c r="U18" s="42">
        <v>4284101</v>
      </c>
      <c r="V18" s="42">
        <v>30019481</v>
      </c>
      <c r="W18" s="42">
        <v>3700655</v>
      </c>
      <c r="X18" s="42">
        <v>6641704</v>
      </c>
      <c r="Y18" s="42">
        <v>4830819</v>
      </c>
      <c r="Z18" s="42">
        <v>17655522</v>
      </c>
      <c r="AA18" s="42">
        <v>1477567</v>
      </c>
      <c r="AB18" s="42">
        <v>3347020</v>
      </c>
      <c r="AC18" s="42">
        <v>3267928</v>
      </c>
      <c r="AD18" s="42">
        <v>2179511</v>
      </c>
      <c r="AE18" s="42">
        <v>2230714</v>
      </c>
      <c r="AF18" s="42">
        <v>579964</v>
      </c>
      <c r="AG18" s="42">
        <v>24713591</v>
      </c>
      <c r="AH18" s="42">
        <v>2022560</v>
      </c>
      <c r="AI18" s="42">
        <v>516057</v>
      </c>
      <c r="AJ18" s="42">
        <v>4564230</v>
      </c>
      <c r="AK18" s="42">
        <v>1500579</v>
      </c>
      <c r="AL18" s="42">
        <v>15531028</v>
      </c>
      <c r="AM18" s="42">
        <v>5534190</v>
      </c>
      <c r="AN18" s="42">
        <v>6180018</v>
      </c>
      <c r="AO18" s="42">
        <v>1419904</v>
      </c>
      <c r="AP18" s="42">
        <v>3920996</v>
      </c>
      <c r="AQ18" s="42">
        <v>8587487</v>
      </c>
      <c r="AR18" s="42">
        <v>3216559</v>
      </c>
      <c r="AS18" s="42">
        <v>975877</v>
      </c>
      <c r="AT18" s="42">
        <v>132005</v>
      </c>
      <c r="AU18" s="42">
        <v>1794001</v>
      </c>
      <c r="AV18" s="42">
        <v>8930384</v>
      </c>
      <c r="AW18" s="42">
        <v>3070912</v>
      </c>
      <c r="AX18" s="42">
        <v>9038628</v>
      </c>
      <c r="AY18" s="42">
        <v>7267357</v>
      </c>
      <c r="AZ18" s="42">
        <v>2787583</v>
      </c>
      <c r="BA18" s="42">
        <v>1409817</v>
      </c>
      <c r="BB18" s="42">
        <v>1209523</v>
      </c>
      <c r="BC18" s="42">
        <v>6454284</v>
      </c>
      <c r="BD18" s="42">
        <v>3123396</v>
      </c>
      <c r="BE18" s="42">
        <v>3343431</v>
      </c>
      <c r="BF18" s="42">
        <v>20881385</v>
      </c>
      <c r="BG18" s="42">
        <v>2325600</v>
      </c>
      <c r="BH18" s="42">
        <v>15169868</v>
      </c>
      <c r="BI18" s="42">
        <v>1997894</v>
      </c>
      <c r="BJ18" s="42">
        <v>2906429</v>
      </c>
      <c r="BK18" s="42">
        <v>10077719</v>
      </c>
      <c r="BL18" s="42">
        <v>980331</v>
      </c>
      <c r="BM18" s="42">
        <v>9133810</v>
      </c>
      <c r="BN18" s="42">
        <v>5870230</v>
      </c>
      <c r="BO18" s="42">
        <v>2846244</v>
      </c>
      <c r="BP18" s="42">
        <v>12961318</v>
      </c>
      <c r="BQ18" s="42">
        <v>1466241</v>
      </c>
      <c r="BR18" s="42">
        <v>15309187</v>
      </c>
      <c r="BS18" s="42">
        <v>3001524</v>
      </c>
      <c r="BT18" s="42">
        <v>18856684</v>
      </c>
      <c r="BU18" s="42">
        <v>6609251</v>
      </c>
      <c r="BV18" s="42">
        <v>992000</v>
      </c>
      <c r="BW18" s="42">
        <v>326968</v>
      </c>
      <c r="BX18" s="42">
        <v>6857582</v>
      </c>
      <c r="BY18" s="42">
        <v>3047542</v>
      </c>
      <c r="BZ18" s="42">
        <v>6282089</v>
      </c>
      <c r="CA18" s="42">
        <v>25093025</v>
      </c>
      <c r="CB18" s="42">
        <v>8999480</v>
      </c>
      <c r="CC18" s="42">
        <v>6467313</v>
      </c>
      <c r="CD18" s="42">
        <v>4315053</v>
      </c>
      <c r="CE18" s="42">
        <v>0</v>
      </c>
      <c r="CF18" s="42">
        <v>1053362</v>
      </c>
      <c r="CG18" s="42">
        <v>6851070</v>
      </c>
      <c r="CH18" s="42">
        <v>12257024</v>
      </c>
      <c r="CI18" s="42">
        <v>799487</v>
      </c>
      <c r="CJ18" s="42">
        <f t="shared" si="0"/>
        <v>683778926</v>
      </c>
    </row>
    <row r="19" spans="1:88" ht="36">
      <c r="A19" s="42" t="s">
        <v>160</v>
      </c>
      <c r="B19" s="42">
        <v>431889166</v>
      </c>
      <c r="C19" s="42">
        <v>288568080</v>
      </c>
      <c r="D19" s="42">
        <v>94638062</v>
      </c>
      <c r="E19" s="42">
        <v>176169689</v>
      </c>
      <c r="F19" s="42">
        <v>122053068</v>
      </c>
      <c r="G19" s="42">
        <v>5224556</v>
      </c>
      <c r="H19" s="42">
        <v>180752916</v>
      </c>
      <c r="I19" s="42">
        <v>146621440</v>
      </c>
      <c r="J19" s="42">
        <v>821031115</v>
      </c>
      <c r="K19" s="42">
        <v>216069600</v>
      </c>
      <c r="L19" s="42">
        <v>61175246</v>
      </c>
      <c r="M19" s="42">
        <v>1012874797</v>
      </c>
      <c r="N19" s="42">
        <v>31437962</v>
      </c>
      <c r="O19" s="42">
        <v>199907927</v>
      </c>
      <c r="P19" s="42">
        <v>101449378</v>
      </c>
      <c r="Q19" s="42">
        <v>305878194</v>
      </c>
      <c r="R19" s="42">
        <v>85103707</v>
      </c>
      <c r="S19" s="42">
        <v>94078212</v>
      </c>
      <c r="T19" s="42">
        <v>146251688</v>
      </c>
      <c r="U19" s="42">
        <v>100862765</v>
      </c>
      <c r="V19" s="42">
        <v>1386106162</v>
      </c>
      <c r="W19" s="42">
        <v>259655241</v>
      </c>
      <c r="X19" s="42">
        <v>197846905</v>
      </c>
      <c r="Y19" s="42">
        <v>93950295</v>
      </c>
      <c r="Z19" s="42">
        <v>681999895</v>
      </c>
      <c r="AA19" s="42">
        <v>541921182</v>
      </c>
      <c r="AB19" s="42">
        <v>108063915</v>
      </c>
      <c r="AC19" s="42">
        <v>127116153</v>
      </c>
      <c r="AD19" s="42">
        <v>226989375</v>
      </c>
      <c r="AE19" s="42">
        <v>101146891</v>
      </c>
      <c r="AF19" s="42">
        <v>5989444</v>
      </c>
      <c r="AG19" s="42">
        <v>775610208</v>
      </c>
      <c r="AH19" s="42">
        <v>112961717</v>
      </c>
      <c r="AI19" s="42">
        <v>2586513</v>
      </c>
      <c r="AJ19" s="42">
        <v>324731656</v>
      </c>
      <c r="AK19" s="42">
        <v>68134585</v>
      </c>
      <c r="AL19" s="42">
        <v>217292541</v>
      </c>
      <c r="AM19" s="42">
        <v>199940991</v>
      </c>
      <c r="AN19" s="42">
        <v>216133263</v>
      </c>
      <c r="AO19" s="42">
        <v>82620022</v>
      </c>
      <c r="AP19" s="42">
        <v>258174941</v>
      </c>
      <c r="AQ19" s="42">
        <v>249743910</v>
      </c>
      <c r="AR19" s="42">
        <v>236983099</v>
      </c>
      <c r="AS19" s="42">
        <v>73356407</v>
      </c>
      <c r="AT19" s="42">
        <v>37948674</v>
      </c>
      <c r="AU19" s="42">
        <v>40978277</v>
      </c>
      <c r="AV19" s="42">
        <v>345022283</v>
      </c>
      <c r="AW19" s="42">
        <v>134081222</v>
      </c>
      <c r="AX19" s="42">
        <v>232326535</v>
      </c>
      <c r="AY19" s="42">
        <v>103059652</v>
      </c>
      <c r="AZ19" s="42">
        <v>32523533</v>
      </c>
      <c r="BA19" s="42">
        <v>92292942</v>
      </c>
      <c r="BB19" s="42">
        <v>58750652</v>
      </c>
      <c r="BC19" s="42">
        <v>263260226</v>
      </c>
      <c r="BD19" s="42">
        <v>43859999</v>
      </c>
      <c r="BE19" s="42">
        <v>62853375</v>
      </c>
      <c r="BF19" s="42">
        <v>216270540</v>
      </c>
      <c r="BG19" s="42">
        <v>100950147</v>
      </c>
      <c r="BH19" s="42">
        <v>294949045</v>
      </c>
      <c r="BI19" s="42">
        <v>67643433</v>
      </c>
      <c r="BJ19" s="42">
        <v>74289352</v>
      </c>
      <c r="BK19" s="42">
        <v>271899791</v>
      </c>
      <c r="BL19" s="42">
        <v>85462343</v>
      </c>
      <c r="BM19" s="42">
        <v>307035201</v>
      </c>
      <c r="BN19" s="42">
        <v>235580192</v>
      </c>
      <c r="BO19" s="42">
        <v>62228743</v>
      </c>
      <c r="BP19" s="42">
        <v>677812139</v>
      </c>
      <c r="BQ19" s="42">
        <v>96213993</v>
      </c>
      <c r="BR19" s="42">
        <v>234470320</v>
      </c>
      <c r="BS19" s="42">
        <v>91875939</v>
      </c>
      <c r="BT19" s="42">
        <v>177780459</v>
      </c>
      <c r="BU19" s="42">
        <v>76813736</v>
      </c>
      <c r="BV19" s="42">
        <v>175868436</v>
      </c>
      <c r="BW19" s="42">
        <v>191260910</v>
      </c>
      <c r="BX19" s="42">
        <v>152094123</v>
      </c>
      <c r="BY19" s="42">
        <v>82383469</v>
      </c>
      <c r="BZ19" s="42">
        <v>118567813</v>
      </c>
      <c r="CA19" s="42">
        <v>143446377</v>
      </c>
      <c r="CB19" s="42">
        <v>381339648</v>
      </c>
      <c r="CC19" s="42">
        <v>232485402</v>
      </c>
      <c r="CD19" s="42">
        <v>154048541</v>
      </c>
      <c r="CE19" s="42">
        <v>98470041</v>
      </c>
      <c r="CF19" s="42">
        <v>81070484</v>
      </c>
      <c r="CG19" s="42">
        <v>129777052</v>
      </c>
      <c r="CH19" s="42">
        <v>470062919</v>
      </c>
      <c r="CI19" s="42">
        <v>47466802</v>
      </c>
      <c r="CJ19" s="42">
        <f t="shared" si="0"/>
        <v>18147667639</v>
      </c>
    </row>
    <row r="20" spans="1:88" ht="36">
      <c r="A20" s="42" t="s">
        <v>124</v>
      </c>
      <c r="B20" s="42">
        <v>87836051</v>
      </c>
      <c r="C20" s="42">
        <v>4835178</v>
      </c>
      <c r="D20" s="42">
        <v>2914488</v>
      </c>
      <c r="E20" s="42">
        <v>51534879</v>
      </c>
      <c r="F20" s="42">
        <v>996341</v>
      </c>
      <c r="G20" s="42">
        <v>0</v>
      </c>
      <c r="H20" s="42">
        <v>4484161</v>
      </c>
      <c r="I20" s="42">
        <v>529173</v>
      </c>
      <c r="J20" s="42">
        <v>53013992</v>
      </c>
      <c r="K20" s="42">
        <v>1990522</v>
      </c>
      <c r="L20" s="42">
        <v>1910040</v>
      </c>
      <c r="M20" s="42">
        <v>13899422</v>
      </c>
      <c r="N20" s="42">
        <v>178457</v>
      </c>
      <c r="O20" s="42">
        <v>27991155</v>
      </c>
      <c r="P20" s="42">
        <v>2523137</v>
      </c>
      <c r="Q20" s="42">
        <v>6409012</v>
      </c>
      <c r="R20" s="42">
        <v>1984600</v>
      </c>
      <c r="S20" s="42">
        <v>2337314</v>
      </c>
      <c r="T20" s="42">
        <v>1849555</v>
      </c>
      <c r="U20" s="42">
        <v>12993927</v>
      </c>
      <c r="V20" s="42">
        <v>797832480</v>
      </c>
      <c r="W20" s="42">
        <v>16692774</v>
      </c>
      <c r="X20" s="42">
        <v>5468938</v>
      </c>
      <c r="Y20" s="42">
        <v>1368609</v>
      </c>
      <c r="Z20" s="42">
        <v>24964842</v>
      </c>
      <c r="AA20" s="42">
        <v>8434309</v>
      </c>
      <c r="AB20" s="42">
        <v>13965473</v>
      </c>
      <c r="AC20" s="42">
        <v>3325787</v>
      </c>
      <c r="AD20" s="42">
        <v>3483766</v>
      </c>
      <c r="AE20" s="42">
        <v>209634</v>
      </c>
      <c r="AF20" s="42">
        <v>29050</v>
      </c>
      <c r="AG20" s="42">
        <v>4850080</v>
      </c>
      <c r="AH20" s="42">
        <v>7408553</v>
      </c>
      <c r="AI20" s="42">
        <v>0</v>
      </c>
      <c r="AJ20" s="42">
        <v>4538549</v>
      </c>
      <c r="AK20" s="42">
        <v>3903571</v>
      </c>
      <c r="AL20" s="42">
        <v>6347295</v>
      </c>
      <c r="AM20" s="42">
        <v>7615426</v>
      </c>
      <c r="AN20" s="42">
        <v>8484028</v>
      </c>
      <c r="AO20" s="42">
        <v>2315206</v>
      </c>
      <c r="AP20" s="42">
        <v>5494557</v>
      </c>
      <c r="AQ20" s="42">
        <v>13142294</v>
      </c>
      <c r="AR20" s="42">
        <v>2342477</v>
      </c>
      <c r="AS20" s="42">
        <v>641911</v>
      </c>
      <c r="AT20" s="42">
        <v>1455400</v>
      </c>
      <c r="AU20" s="42">
        <v>2714078</v>
      </c>
      <c r="AV20" s="42">
        <v>7754644</v>
      </c>
      <c r="AW20" s="42">
        <v>2887672</v>
      </c>
      <c r="AX20" s="42">
        <v>15051518</v>
      </c>
      <c r="AY20" s="42">
        <v>3924505</v>
      </c>
      <c r="AZ20" s="42">
        <v>606504</v>
      </c>
      <c r="BA20" s="42">
        <v>580521</v>
      </c>
      <c r="BB20" s="42">
        <v>1641581</v>
      </c>
      <c r="BC20" s="42">
        <v>31329617</v>
      </c>
      <c r="BD20" s="42">
        <v>1737402</v>
      </c>
      <c r="BE20" s="42">
        <v>377874</v>
      </c>
      <c r="BF20" s="42">
        <v>5338070</v>
      </c>
      <c r="BG20" s="42">
        <v>989400</v>
      </c>
      <c r="BH20" s="42">
        <v>4716773</v>
      </c>
      <c r="BI20" s="42">
        <v>2124120</v>
      </c>
      <c r="BJ20" s="42">
        <v>2962886</v>
      </c>
      <c r="BK20" s="42">
        <v>2994258</v>
      </c>
      <c r="BL20" s="42">
        <v>71918</v>
      </c>
      <c r="BM20" s="42">
        <v>4338527</v>
      </c>
      <c r="BN20" s="42">
        <v>5492384</v>
      </c>
      <c r="BO20" s="42">
        <v>793497</v>
      </c>
      <c r="BP20" s="42">
        <v>234300082</v>
      </c>
      <c r="BQ20" s="42">
        <v>360462</v>
      </c>
      <c r="BR20" s="42">
        <v>7147605</v>
      </c>
      <c r="BS20" s="42">
        <v>503927</v>
      </c>
      <c r="BT20" s="42">
        <v>3273474</v>
      </c>
      <c r="BU20" s="42">
        <v>1123035</v>
      </c>
      <c r="BV20" s="42">
        <v>6349200</v>
      </c>
      <c r="BW20" s="42">
        <v>4450951</v>
      </c>
      <c r="BX20" s="42">
        <v>2173718</v>
      </c>
      <c r="BY20" s="42">
        <v>1205766</v>
      </c>
      <c r="BZ20" s="42">
        <v>2092547</v>
      </c>
      <c r="CA20" s="42">
        <v>11381555</v>
      </c>
      <c r="CB20" s="42">
        <v>10155509</v>
      </c>
      <c r="CC20" s="42">
        <v>3547261</v>
      </c>
      <c r="CD20" s="42">
        <v>17920906</v>
      </c>
      <c r="CE20" s="42">
        <v>0</v>
      </c>
      <c r="CF20" s="42">
        <v>2224398</v>
      </c>
      <c r="CG20" s="42">
        <v>2134933</v>
      </c>
      <c r="CH20" s="42">
        <v>17339216</v>
      </c>
      <c r="CI20" s="42">
        <v>3075727</v>
      </c>
      <c r="CJ20" s="42">
        <f t="shared" si="0"/>
        <v>1653714434</v>
      </c>
    </row>
    <row r="21" spans="1:88">
      <c r="A21" s="42" t="s">
        <v>126</v>
      </c>
      <c r="B21" s="42">
        <v>40032914</v>
      </c>
      <c r="C21" s="42">
        <v>1905392</v>
      </c>
      <c r="D21" s="42">
        <v>504729</v>
      </c>
      <c r="E21" s="42">
        <v>35012204</v>
      </c>
      <c r="F21" s="42">
        <v>395332</v>
      </c>
      <c r="G21" s="42">
        <v>0</v>
      </c>
      <c r="H21" s="42">
        <v>280585</v>
      </c>
      <c r="I21" s="42">
        <v>243441</v>
      </c>
      <c r="J21" s="42">
        <v>352208</v>
      </c>
      <c r="K21" s="42">
        <v>427704</v>
      </c>
      <c r="L21" s="42">
        <v>314755</v>
      </c>
      <c r="M21" s="42">
        <v>8761142</v>
      </c>
      <c r="N21" s="42">
        <v>178457</v>
      </c>
      <c r="O21" s="42">
        <v>25431744</v>
      </c>
      <c r="P21" s="42">
        <v>112760</v>
      </c>
      <c r="Q21" s="42">
        <v>1710321</v>
      </c>
      <c r="R21" s="42">
        <v>228600</v>
      </c>
      <c r="S21" s="42">
        <v>604643</v>
      </c>
      <c r="T21" s="42">
        <v>178426</v>
      </c>
      <c r="U21" s="42">
        <v>9589065</v>
      </c>
      <c r="V21" s="42">
        <v>508414423</v>
      </c>
      <c r="W21" s="42">
        <v>5097956</v>
      </c>
      <c r="X21" s="42">
        <v>862399</v>
      </c>
      <c r="Y21" s="42">
        <v>616940</v>
      </c>
      <c r="Z21" s="42">
        <v>14963008</v>
      </c>
      <c r="AA21" s="42">
        <v>2021551</v>
      </c>
      <c r="AB21" s="42">
        <v>13113096</v>
      </c>
      <c r="AC21" s="42">
        <v>966173</v>
      </c>
      <c r="AD21" s="42">
        <v>2218400</v>
      </c>
      <c r="AE21" s="42">
        <v>0</v>
      </c>
      <c r="AF21" s="42">
        <v>0</v>
      </c>
      <c r="AG21" s="42">
        <v>2118985</v>
      </c>
      <c r="AH21" s="42">
        <v>291847</v>
      </c>
      <c r="AI21" s="42">
        <v>0</v>
      </c>
      <c r="AJ21" s="42">
        <v>2212813</v>
      </c>
      <c r="AK21" s="42">
        <v>2254095</v>
      </c>
      <c r="AL21" s="42">
        <v>2370572</v>
      </c>
      <c r="AM21" s="42">
        <v>1610094</v>
      </c>
      <c r="AN21" s="42">
        <v>4742384</v>
      </c>
      <c r="AO21" s="42">
        <v>159909</v>
      </c>
      <c r="AP21" s="42">
        <v>775000</v>
      </c>
      <c r="AQ21" s="42">
        <v>6856051</v>
      </c>
      <c r="AR21" s="42">
        <v>1227116</v>
      </c>
      <c r="AS21" s="42">
        <v>71962</v>
      </c>
      <c r="AT21" s="42">
        <v>15800</v>
      </c>
      <c r="AU21" s="42">
        <v>1741800</v>
      </c>
      <c r="AV21" s="42">
        <v>1206265</v>
      </c>
      <c r="AW21" s="42">
        <v>1394854</v>
      </c>
      <c r="AX21" s="42">
        <v>1394578</v>
      </c>
      <c r="AY21" s="42">
        <v>773600</v>
      </c>
      <c r="AZ21" s="42">
        <v>353904</v>
      </c>
      <c r="BA21" s="42">
        <v>235600</v>
      </c>
      <c r="BB21" s="42">
        <v>420332</v>
      </c>
      <c r="BC21" s="42">
        <v>21747731</v>
      </c>
      <c r="BD21" s="42">
        <v>0</v>
      </c>
      <c r="BE21" s="42">
        <v>104110</v>
      </c>
      <c r="BF21" s="42">
        <v>2078353</v>
      </c>
      <c r="BG21" s="42">
        <v>982400</v>
      </c>
      <c r="BH21" s="42">
        <v>703588</v>
      </c>
      <c r="BI21" s="42">
        <v>912200</v>
      </c>
      <c r="BJ21" s="42">
        <v>133020</v>
      </c>
      <c r="BK21" s="42">
        <v>1549609</v>
      </c>
      <c r="BL21" s="42">
        <v>43000</v>
      </c>
      <c r="BM21" s="42">
        <v>634031</v>
      </c>
      <c r="BN21" s="42">
        <v>749305</v>
      </c>
      <c r="BO21" s="42">
        <v>299129</v>
      </c>
      <c r="BP21" s="42">
        <v>4809871</v>
      </c>
      <c r="BQ21" s="42">
        <v>165388</v>
      </c>
      <c r="BR21" s="42">
        <v>3092126</v>
      </c>
      <c r="BS21" s="42">
        <v>329625</v>
      </c>
      <c r="BT21" s="42">
        <v>438064</v>
      </c>
      <c r="BU21" s="42">
        <v>864916</v>
      </c>
      <c r="BV21" s="42">
        <v>720400</v>
      </c>
      <c r="BW21" s="42">
        <v>923787</v>
      </c>
      <c r="BX21" s="42">
        <v>1528081</v>
      </c>
      <c r="BY21" s="42">
        <v>70900</v>
      </c>
      <c r="BZ21" s="42">
        <v>431200</v>
      </c>
      <c r="CA21" s="42">
        <v>4793679</v>
      </c>
      <c r="CB21" s="42">
        <v>4287465</v>
      </c>
      <c r="CC21" s="42">
        <v>922000</v>
      </c>
      <c r="CD21" s="42">
        <v>0</v>
      </c>
      <c r="CE21" s="42">
        <v>0</v>
      </c>
      <c r="CF21" s="42">
        <v>1722197</v>
      </c>
      <c r="CG21" s="42">
        <v>847222</v>
      </c>
      <c r="CH21" s="42">
        <v>9538728</v>
      </c>
      <c r="CI21" s="42">
        <v>689035</v>
      </c>
      <c r="CJ21" s="42">
        <f t="shared" si="0"/>
        <v>772877089</v>
      </c>
    </row>
    <row r="22" spans="1:88">
      <c r="A22" s="42" t="s">
        <v>128</v>
      </c>
      <c r="B22" s="42">
        <v>216149</v>
      </c>
      <c r="C22" s="42">
        <v>0</v>
      </c>
      <c r="D22" s="42">
        <v>7200</v>
      </c>
      <c r="E22" s="42">
        <v>3962</v>
      </c>
      <c r="F22" s="42">
        <v>0</v>
      </c>
      <c r="G22" s="42">
        <v>0</v>
      </c>
      <c r="H22" s="42">
        <v>0</v>
      </c>
      <c r="I22" s="42">
        <v>8100</v>
      </c>
      <c r="J22" s="42">
        <v>0</v>
      </c>
      <c r="K22" s="42">
        <v>0</v>
      </c>
      <c r="L22" s="42">
        <v>0</v>
      </c>
      <c r="M22" s="42">
        <v>4600</v>
      </c>
      <c r="N22" s="42">
        <v>0</v>
      </c>
      <c r="O22" s="42">
        <v>7700</v>
      </c>
      <c r="P22" s="42">
        <v>8600</v>
      </c>
      <c r="Q22" s="42">
        <v>0</v>
      </c>
      <c r="R22" s="42">
        <v>0</v>
      </c>
      <c r="S22" s="42">
        <v>0</v>
      </c>
      <c r="T22" s="42">
        <v>56200</v>
      </c>
      <c r="U22" s="42">
        <v>96324</v>
      </c>
      <c r="V22" s="42">
        <v>70300</v>
      </c>
      <c r="W22" s="42">
        <v>0</v>
      </c>
      <c r="X22" s="42">
        <v>75908</v>
      </c>
      <c r="Y22" s="42">
        <v>14484</v>
      </c>
      <c r="Z22" s="42">
        <v>162052</v>
      </c>
      <c r="AA22" s="42">
        <v>10216</v>
      </c>
      <c r="AB22" s="42">
        <v>70000</v>
      </c>
      <c r="AC22" s="42">
        <v>0</v>
      </c>
      <c r="AD22" s="42">
        <v>0</v>
      </c>
      <c r="AE22" s="42">
        <v>1300</v>
      </c>
      <c r="AF22" s="42">
        <v>0</v>
      </c>
      <c r="AG22" s="42">
        <v>0</v>
      </c>
      <c r="AH22" s="42">
        <v>0</v>
      </c>
      <c r="AI22" s="42">
        <v>0</v>
      </c>
      <c r="AJ22" s="42">
        <v>235511</v>
      </c>
      <c r="AK22" s="42">
        <v>0</v>
      </c>
      <c r="AL22" s="42">
        <v>0</v>
      </c>
      <c r="AM22" s="42">
        <v>0</v>
      </c>
      <c r="AN22" s="42">
        <v>41180</v>
      </c>
      <c r="AO22" s="42">
        <v>10200</v>
      </c>
      <c r="AP22" s="42">
        <v>0</v>
      </c>
      <c r="AQ22" s="42">
        <v>157600</v>
      </c>
      <c r="AR22" s="42">
        <v>0</v>
      </c>
      <c r="AS22" s="42">
        <v>0</v>
      </c>
      <c r="AT22" s="42">
        <v>0</v>
      </c>
      <c r="AU22" s="42">
        <v>21500</v>
      </c>
      <c r="AV22" s="42">
        <v>0</v>
      </c>
      <c r="AW22" s="42">
        <v>18580</v>
      </c>
      <c r="AX22" s="42">
        <v>0</v>
      </c>
      <c r="AY22" s="42">
        <v>0</v>
      </c>
      <c r="AZ22" s="42">
        <v>0</v>
      </c>
      <c r="BA22" s="42">
        <v>1000</v>
      </c>
      <c r="BB22" s="42">
        <v>0</v>
      </c>
      <c r="BC22" s="42">
        <v>150190</v>
      </c>
      <c r="BD22" s="42">
        <v>0</v>
      </c>
      <c r="BE22" s="42">
        <v>0</v>
      </c>
      <c r="BF22" s="42">
        <v>0</v>
      </c>
      <c r="BG22" s="42">
        <v>0</v>
      </c>
      <c r="BH22" s="42">
        <v>101363</v>
      </c>
      <c r="BI22" s="42">
        <v>0</v>
      </c>
      <c r="BJ22" s="42">
        <v>0</v>
      </c>
      <c r="BK22" s="42">
        <v>288677</v>
      </c>
      <c r="BL22" s="42">
        <v>0</v>
      </c>
      <c r="BM22" s="42">
        <v>95020</v>
      </c>
      <c r="BN22" s="42">
        <v>0</v>
      </c>
      <c r="BO22" s="42">
        <v>13700</v>
      </c>
      <c r="BP22" s="42">
        <v>33000</v>
      </c>
      <c r="BQ22" s="42">
        <v>0</v>
      </c>
      <c r="BR22" s="42">
        <v>92565</v>
      </c>
      <c r="BS22" s="42">
        <v>0</v>
      </c>
      <c r="BT22" s="42">
        <v>16576</v>
      </c>
      <c r="BU22" s="42">
        <v>0</v>
      </c>
      <c r="BV22" s="42">
        <v>0</v>
      </c>
      <c r="BW22" s="42">
        <v>0</v>
      </c>
      <c r="BX22" s="42">
        <v>7244</v>
      </c>
      <c r="BY22" s="42">
        <v>4700</v>
      </c>
      <c r="BZ22" s="42">
        <v>19500</v>
      </c>
      <c r="CA22" s="42">
        <v>155700</v>
      </c>
      <c r="CB22" s="42">
        <v>0</v>
      </c>
      <c r="CC22" s="42">
        <v>0</v>
      </c>
      <c r="CD22" s="42">
        <v>0</v>
      </c>
      <c r="CE22" s="42">
        <v>0</v>
      </c>
      <c r="CF22" s="42">
        <v>27517</v>
      </c>
      <c r="CG22" s="42">
        <v>0</v>
      </c>
      <c r="CH22" s="42">
        <v>0</v>
      </c>
      <c r="CI22" s="42">
        <v>0</v>
      </c>
      <c r="CJ22" s="42">
        <f t="shared" si="0"/>
        <v>2304418</v>
      </c>
    </row>
    <row r="23" spans="1:88">
      <c r="A23" s="42" t="s">
        <v>130</v>
      </c>
      <c r="B23" s="42">
        <v>47586988</v>
      </c>
      <c r="C23" s="42">
        <v>2929786</v>
      </c>
      <c r="D23" s="42">
        <v>2402559</v>
      </c>
      <c r="E23" s="42">
        <v>16518713</v>
      </c>
      <c r="F23" s="42">
        <v>601009</v>
      </c>
      <c r="G23" s="42">
        <v>0</v>
      </c>
      <c r="H23" s="42">
        <v>4203576</v>
      </c>
      <c r="I23" s="42">
        <v>277632</v>
      </c>
      <c r="J23" s="42">
        <v>52661784</v>
      </c>
      <c r="K23" s="42">
        <v>1562818</v>
      </c>
      <c r="L23" s="42">
        <v>1595285</v>
      </c>
      <c r="M23" s="42">
        <v>5133680</v>
      </c>
      <c r="N23" s="42">
        <v>0</v>
      </c>
      <c r="O23" s="42">
        <v>2551711</v>
      </c>
      <c r="P23" s="42">
        <v>2401777</v>
      </c>
      <c r="Q23" s="42">
        <v>4698691</v>
      </c>
      <c r="R23" s="42">
        <v>1756000</v>
      </c>
      <c r="S23" s="42">
        <v>1732671</v>
      </c>
      <c r="T23" s="42">
        <v>1614929</v>
      </c>
      <c r="U23" s="42">
        <v>3308538</v>
      </c>
      <c r="V23" s="42">
        <v>289347757</v>
      </c>
      <c r="W23" s="42">
        <v>11594818</v>
      </c>
      <c r="X23" s="42">
        <v>4530631</v>
      </c>
      <c r="Y23" s="42">
        <v>737185</v>
      </c>
      <c r="Z23" s="42">
        <v>9839782</v>
      </c>
      <c r="AA23" s="42">
        <v>6402542</v>
      </c>
      <c r="AB23" s="42">
        <v>782377</v>
      </c>
      <c r="AC23" s="42">
        <v>2359614</v>
      </c>
      <c r="AD23" s="42">
        <v>1265366</v>
      </c>
      <c r="AE23" s="42">
        <v>208334</v>
      </c>
      <c r="AF23" s="42">
        <v>29050</v>
      </c>
      <c r="AG23" s="42">
        <v>2731095</v>
      </c>
      <c r="AH23" s="42">
        <v>7116706</v>
      </c>
      <c r="AI23" s="42">
        <v>0</v>
      </c>
      <c r="AJ23" s="42">
        <v>2090225</v>
      </c>
      <c r="AK23" s="42">
        <v>1649476</v>
      </c>
      <c r="AL23" s="42">
        <v>3976723</v>
      </c>
      <c r="AM23" s="42">
        <v>6005332</v>
      </c>
      <c r="AN23" s="42">
        <v>3700464</v>
      </c>
      <c r="AO23" s="42">
        <v>2145097</v>
      </c>
      <c r="AP23" s="42">
        <v>4719557</v>
      </c>
      <c r="AQ23" s="42">
        <v>6128643</v>
      </c>
      <c r="AR23" s="42">
        <v>1115361</v>
      </c>
      <c r="AS23" s="42">
        <v>569949</v>
      </c>
      <c r="AT23" s="42">
        <v>1439600</v>
      </c>
      <c r="AU23" s="42">
        <v>950778</v>
      </c>
      <c r="AV23" s="42">
        <v>6548379</v>
      </c>
      <c r="AW23" s="42">
        <v>1474238</v>
      </c>
      <c r="AX23" s="42">
        <v>13656940</v>
      </c>
      <c r="AY23" s="42">
        <v>3150905</v>
      </c>
      <c r="AZ23" s="42">
        <v>252600</v>
      </c>
      <c r="BA23" s="42">
        <v>343921</v>
      </c>
      <c r="BB23" s="42">
        <v>1221249</v>
      </c>
      <c r="BC23" s="42">
        <v>9431696</v>
      </c>
      <c r="BD23" s="42">
        <v>1737402</v>
      </c>
      <c r="BE23" s="42">
        <v>273764</v>
      </c>
      <c r="BF23" s="42">
        <v>3259717</v>
      </c>
      <c r="BG23" s="42">
        <v>7000</v>
      </c>
      <c r="BH23" s="42">
        <v>3911822</v>
      </c>
      <c r="BI23" s="42">
        <v>1211920</v>
      </c>
      <c r="BJ23" s="42">
        <v>2829866</v>
      </c>
      <c r="BK23" s="42">
        <v>1155972</v>
      </c>
      <c r="BL23" s="42">
        <v>28918</v>
      </c>
      <c r="BM23" s="42">
        <v>3609476</v>
      </c>
      <c r="BN23" s="42">
        <v>4743079</v>
      </c>
      <c r="BO23" s="42">
        <v>480668</v>
      </c>
      <c r="BP23" s="42">
        <v>229457211</v>
      </c>
      <c r="BQ23" s="42">
        <v>195074</v>
      </c>
      <c r="BR23" s="42">
        <v>3962914</v>
      </c>
      <c r="BS23" s="42">
        <v>174302</v>
      </c>
      <c r="BT23" s="42">
        <v>2818834</v>
      </c>
      <c r="BU23" s="42">
        <v>258119</v>
      </c>
      <c r="BV23" s="42">
        <v>5628800</v>
      </c>
      <c r="BW23" s="42">
        <v>3527164</v>
      </c>
      <c r="BX23" s="42">
        <v>638393</v>
      </c>
      <c r="BY23" s="42">
        <v>1130166</v>
      </c>
      <c r="BZ23" s="42">
        <v>1641847</v>
      </c>
      <c r="CA23" s="42">
        <v>6432176</v>
      </c>
      <c r="CB23" s="42">
        <v>5868044</v>
      </c>
      <c r="CC23" s="42">
        <v>2625261</v>
      </c>
      <c r="CD23" s="42">
        <v>17920906</v>
      </c>
      <c r="CE23" s="42">
        <v>0</v>
      </c>
      <c r="CF23" s="42">
        <v>474684</v>
      </c>
      <c r="CG23" s="42">
        <v>1287711</v>
      </c>
      <c r="CH23" s="42">
        <v>7800488</v>
      </c>
      <c r="CI23" s="42">
        <v>2386692</v>
      </c>
      <c r="CJ23" s="42">
        <f t="shared" si="0"/>
        <v>878532927</v>
      </c>
    </row>
    <row r="24" spans="1:88" ht="24">
      <c r="A24" s="42" t="s">
        <v>132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67184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  <c r="BG24" s="42">
        <v>0</v>
      </c>
      <c r="BH24" s="42">
        <v>0</v>
      </c>
      <c r="BI24" s="42">
        <v>0</v>
      </c>
      <c r="BJ24" s="42">
        <v>0</v>
      </c>
      <c r="BK24" s="42">
        <v>0</v>
      </c>
      <c r="BL24" s="42">
        <v>0</v>
      </c>
      <c r="BM24" s="42">
        <v>0</v>
      </c>
      <c r="BN24" s="42">
        <v>0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42">
        <v>0</v>
      </c>
      <c r="BU24" s="42">
        <v>0</v>
      </c>
      <c r="BV24" s="42">
        <v>0</v>
      </c>
      <c r="BW24" s="42">
        <v>0</v>
      </c>
      <c r="BX24" s="42">
        <v>0</v>
      </c>
      <c r="BY24" s="42">
        <v>0</v>
      </c>
      <c r="BZ24" s="42">
        <v>0</v>
      </c>
      <c r="CA24" s="42">
        <v>0</v>
      </c>
      <c r="CB24" s="42">
        <v>0</v>
      </c>
      <c r="CC24" s="42">
        <v>0</v>
      </c>
      <c r="CD24" s="42">
        <v>0</v>
      </c>
      <c r="CE24" s="42">
        <v>0</v>
      </c>
      <c r="CF24" s="42">
        <v>0</v>
      </c>
      <c r="CG24" s="42">
        <v>0</v>
      </c>
      <c r="CH24" s="42">
        <v>0</v>
      </c>
      <c r="CI24" s="42">
        <v>0</v>
      </c>
      <c r="CJ24" s="42">
        <f t="shared" si="0"/>
        <v>67184</v>
      </c>
    </row>
    <row r="25" spans="1:88" ht="60">
      <c r="A25" s="42" t="s">
        <v>134</v>
      </c>
      <c r="B25" s="42">
        <v>344053115</v>
      </c>
      <c r="C25" s="42">
        <v>283732902</v>
      </c>
      <c r="D25" s="42">
        <v>91723574</v>
      </c>
      <c r="E25" s="42">
        <v>124634810</v>
      </c>
      <c r="F25" s="42">
        <v>121056727</v>
      </c>
      <c r="G25" s="42">
        <v>5224556</v>
      </c>
      <c r="H25" s="42">
        <v>176268755</v>
      </c>
      <c r="I25" s="42">
        <v>146092267</v>
      </c>
      <c r="J25" s="42">
        <v>768017123</v>
      </c>
      <c r="K25" s="42">
        <v>214079078</v>
      </c>
      <c r="L25" s="42">
        <v>59265206</v>
      </c>
      <c r="M25" s="42">
        <v>998975375</v>
      </c>
      <c r="N25" s="42">
        <v>31259505</v>
      </c>
      <c r="O25" s="42">
        <v>171849588</v>
      </c>
      <c r="P25" s="42">
        <v>98926241</v>
      </c>
      <c r="Q25" s="42">
        <v>299469182</v>
      </c>
      <c r="R25" s="42">
        <v>83119107</v>
      </c>
      <c r="S25" s="42">
        <v>91740898</v>
      </c>
      <c r="T25" s="42">
        <v>144402133</v>
      </c>
      <c r="U25" s="42">
        <v>87868838</v>
      </c>
      <c r="V25" s="42">
        <v>588273682</v>
      </c>
      <c r="W25" s="42">
        <v>242962467</v>
      </c>
      <c r="X25" s="42">
        <v>192377967</v>
      </c>
      <c r="Y25" s="42">
        <v>92581686</v>
      </c>
      <c r="Z25" s="42">
        <v>657035053</v>
      </c>
      <c r="AA25" s="42">
        <v>533486873</v>
      </c>
      <c r="AB25" s="42">
        <v>94098442</v>
      </c>
      <c r="AC25" s="42">
        <v>123790366</v>
      </c>
      <c r="AD25" s="42">
        <v>223505609</v>
      </c>
      <c r="AE25" s="42">
        <v>100937257</v>
      </c>
      <c r="AF25" s="42">
        <v>5960394</v>
      </c>
      <c r="AG25" s="42">
        <v>770760128</v>
      </c>
      <c r="AH25" s="42">
        <v>105553164</v>
      </c>
      <c r="AI25" s="42">
        <v>2586513</v>
      </c>
      <c r="AJ25" s="42">
        <v>320193107</v>
      </c>
      <c r="AK25" s="42">
        <v>64231014</v>
      </c>
      <c r="AL25" s="42">
        <v>210945246</v>
      </c>
      <c r="AM25" s="42">
        <v>192325565</v>
      </c>
      <c r="AN25" s="42">
        <v>207649235</v>
      </c>
      <c r="AO25" s="42">
        <v>80304816</v>
      </c>
      <c r="AP25" s="42">
        <v>252680384</v>
      </c>
      <c r="AQ25" s="42">
        <v>236601616</v>
      </c>
      <c r="AR25" s="42">
        <v>234640622</v>
      </c>
      <c r="AS25" s="42">
        <v>72714496</v>
      </c>
      <c r="AT25" s="42">
        <v>36493274</v>
      </c>
      <c r="AU25" s="42">
        <v>38264199</v>
      </c>
      <c r="AV25" s="42">
        <v>337267639</v>
      </c>
      <c r="AW25" s="42">
        <v>131193550</v>
      </c>
      <c r="AX25" s="42">
        <v>217275017</v>
      </c>
      <c r="AY25" s="42">
        <v>99135147</v>
      </c>
      <c r="AZ25" s="42">
        <v>31917029</v>
      </c>
      <c r="BA25" s="42">
        <v>91712421</v>
      </c>
      <c r="BB25" s="42">
        <v>57109071</v>
      </c>
      <c r="BC25" s="42">
        <v>231930609</v>
      </c>
      <c r="BD25" s="42">
        <v>42122597</v>
      </c>
      <c r="BE25" s="42">
        <v>62475501</v>
      </c>
      <c r="BF25" s="42">
        <v>210932470</v>
      </c>
      <c r="BG25" s="42">
        <v>99960747</v>
      </c>
      <c r="BH25" s="42">
        <v>290232272</v>
      </c>
      <c r="BI25" s="42">
        <v>65519313</v>
      </c>
      <c r="BJ25" s="42">
        <v>71326466</v>
      </c>
      <c r="BK25" s="42">
        <v>268905533</v>
      </c>
      <c r="BL25" s="42">
        <v>85390425</v>
      </c>
      <c r="BM25" s="42">
        <v>302696674</v>
      </c>
      <c r="BN25" s="42">
        <v>230087808</v>
      </c>
      <c r="BO25" s="42">
        <v>61435246</v>
      </c>
      <c r="BP25" s="42">
        <v>443512057</v>
      </c>
      <c r="BQ25" s="42">
        <v>95853531</v>
      </c>
      <c r="BR25" s="42">
        <v>227322715</v>
      </c>
      <c r="BS25" s="42">
        <v>91372012</v>
      </c>
      <c r="BT25" s="42">
        <v>174506985</v>
      </c>
      <c r="BU25" s="42">
        <v>75690701</v>
      </c>
      <c r="BV25" s="42">
        <v>169519236</v>
      </c>
      <c r="BW25" s="42">
        <v>186809959</v>
      </c>
      <c r="BX25" s="42">
        <v>149920405</v>
      </c>
      <c r="BY25" s="42">
        <v>81177703</v>
      </c>
      <c r="BZ25" s="42">
        <v>116475266</v>
      </c>
      <c r="CA25" s="42">
        <v>132064822</v>
      </c>
      <c r="CB25" s="42">
        <v>371184139</v>
      </c>
      <c r="CC25" s="42">
        <v>228938141</v>
      </c>
      <c r="CD25" s="42">
        <v>136127635</v>
      </c>
      <c r="CE25" s="42">
        <v>98470041</v>
      </c>
      <c r="CF25" s="42">
        <v>78846086</v>
      </c>
      <c r="CG25" s="42">
        <v>127642119</v>
      </c>
      <c r="CH25" s="42">
        <v>452723703</v>
      </c>
      <c r="CI25" s="42">
        <v>44391075</v>
      </c>
      <c r="CJ25" s="42">
        <f t="shared" si="0"/>
        <v>16493886021</v>
      </c>
    </row>
    <row r="26" spans="1:88" ht="24">
      <c r="A26" s="42" t="s">
        <v>161</v>
      </c>
      <c r="B26" s="42">
        <v>180045140</v>
      </c>
      <c r="C26" s="42">
        <v>52171206</v>
      </c>
      <c r="D26" s="42">
        <v>26674095</v>
      </c>
      <c r="E26" s="42">
        <v>38367088</v>
      </c>
      <c r="F26" s="42">
        <v>25123345</v>
      </c>
      <c r="G26" s="42">
        <v>2865965</v>
      </c>
      <c r="H26" s="42">
        <v>45484424</v>
      </c>
      <c r="I26" s="42">
        <v>21063354</v>
      </c>
      <c r="J26" s="42">
        <v>656514683</v>
      </c>
      <c r="K26" s="42">
        <v>74951077</v>
      </c>
      <c r="L26" s="42">
        <v>20160592</v>
      </c>
      <c r="M26" s="42">
        <v>848585371</v>
      </c>
      <c r="N26" s="42">
        <v>10086906</v>
      </c>
      <c r="O26" s="42">
        <v>63983671</v>
      </c>
      <c r="P26" s="42">
        <v>19579586</v>
      </c>
      <c r="Q26" s="42">
        <v>73362898</v>
      </c>
      <c r="R26" s="42">
        <v>34709346</v>
      </c>
      <c r="S26" s="42">
        <v>13856918</v>
      </c>
      <c r="T26" s="42">
        <v>46473378</v>
      </c>
      <c r="U26" s="42">
        <v>23417893</v>
      </c>
      <c r="V26" s="42">
        <v>554228782</v>
      </c>
      <c r="W26" s="42">
        <v>83626892</v>
      </c>
      <c r="X26" s="42">
        <v>90523556</v>
      </c>
      <c r="Y26" s="42">
        <v>14219063</v>
      </c>
      <c r="Z26" s="42">
        <v>160714937</v>
      </c>
      <c r="AA26" s="42">
        <v>107218772</v>
      </c>
      <c r="AB26" s="42">
        <v>12151207</v>
      </c>
      <c r="AC26" s="42">
        <v>21605092</v>
      </c>
      <c r="AD26" s="42">
        <v>71595865</v>
      </c>
      <c r="AE26" s="42">
        <v>16536032</v>
      </c>
      <c r="AF26" s="42">
        <v>1903219</v>
      </c>
      <c r="AG26" s="42">
        <v>211412860</v>
      </c>
      <c r="AH26" s="42">
        <v>24183320</v>
      </c>
      <c r="AI26" s="42">
        <v>988406</v>
      </c>
      <c r="AJ26" s="42">
        <v>93496378</v>
      </c>
      <c r="AK26" s="42">
        <v>7962770</v>
      </c>
      <c r="AL26" s="42">
        <v>51261633</v>
      </c>
      <c r="AM26" s="42">
        <v>66800065</v>
      </c>
      <c r="AN26" s="42">
        <v>44720454</v>
      </c>
      <c r="AO26" s="42">
        <v>14914217</v>
      </c>
      <c r="AP26" s="42">
        <v>39846336</v>
      </c>
      <c r="AQ26" s="42">
        <v>70302839</v>
      </c>
      <c r="AR26" s="42">
        <v>82981447</v>
      </c>
      <c r="AS26" s="42">
        <v>12692820</v>
      </c>
      <c r="AT26" s="42">
        <v>7039256</v>
      </c>
      <c r="AU26" s="42">
        <v>8618288</v>
      </c>
      <c r="AV26" s="42">
        <v>103737796</v>
      </c>
      <c r="AW26" s="42">
        <v>36021471</v>
      </c>
      <c r="AX26" s="42">
        <v>43029656</v>
      </c>
      <c r="AY26" s="42">
        <v>41727991</v>
      </c>
      <c r="AZ26" s="42">
        <v>8690566</v>
      </c>
      <c r="BA26" s="42">
        <v>20026408</v>
      </c>
      <c r="BB26" s="42">
        <v>17691828</v>
      </c>
      <c r="BC26" s="42">
        <v>106595463</v>
      </c>
      <c r="BD26" s="42">
        <v>7433603</v>
      </c>
      <c r="BE26" s="42">
        <v>7212261</v>
      </c>
      <c r="BF26" s="42">
        <v>72302869</v>
      </c>
      <c r="BG26" s="42">
        <v>31947856</v>
      </c>
      <c r="BH26" s="42">
        <v>123493338</v>
      </c>
      <c r="BI26" s="42">
        <v>17020355</v>
      </c>
      <c r="BJ26" s="42">
        <v>24621537</v>
      </c>
      <c r="BK26" s="42">
        <v>101602979</v>
      </c>
      <c r="BL26" s="42">
        <v>17857660</v>
      </c>
      <c r="BM26" s="42">
        <v>97535746</v>
      </c>
      <c r="BN26" s="42">
        <v>64926515</v>
      </c>
      <c r="BO26" s="42">
        <v>17390595</v>
      </c>
      <c r="BP26" s="42">
        <v>101298525</v>
      </c>
      <c r="BQ26" s="42">
        <v>18265071</v>
      </c>
      <c r="BR26" s="42">
        <v>70832262</v>
      </c>
      <c r="BS26" s="42">
        <v>19927136</v>
      </c>
      <c r="BT26" s="42">
        <v>46960262</v>
      </c>
      <c r="BU26" s="42">
        <v>18685354</v>
      </c>
      <c r="BV26" s="42">
        <v>14495400</v>
      </c>
      <c r="BW26" s="42">
        <v>80968283</v>
      </c>
      <c r="BX26" s="42">
        <v>58446136</v>
      </c>
      <c r="BY26" s="42">
        <v>24052001</v>
      </c>
      <c r="BZ26" s="42">
        <v>27972086</v>
      </c>
      <c r="CA26" s="42">
        <v>51724493</v>
      </c>
      <c r="CB26" s="42">
        <v>136468129</v>
      </c>
      <c r="CC26" s="42">
        <v>145676000</v>
      </c>
      <c r="CD26" s="42">
        <v>24301422</v>
      </c>
      <c r="CE26" s="42">
        <v>91213981</v>
      </c>
      <c r="CF26" s="42">
        <v>33199044</v>
      </c>
      <c r="CG26" s="42">
        <v>30159296</v>
      </c>
      <c r="CH26" s="42">
        <v>95838372</v>
      </c>
      <c r="CI26" s="42">
        <v>12143906</v>
      </c>
      <c r="CJ26" s="42">
        <f t="shared" si="0"/>
        <v>6212515094</v>
      </c>
    </row>
    <row r="27" spans="1:88">
      <c r="A27" s="42" t="s">
        <v>128</v>
      </c>
      <c r="B27" s="42">
        <v>4689355</v>
      </c>
      <c r="C27" s="42">
        <v>427078</v>
      </c>
      <c r="D27" s="42">
        <v>369944</v>
      </c>
      <c r="E27" s="42">
        <v>4510613</v>
      </c>
      <c r="F27" s="42">
        <v>790529</v>
      </c>
      <c r="G27" s="42">
        <v>0</v>
      </c>
      <c r="H27" s="42">
        <v>0</v>
      </c>
      <c r="I27" s="42">
        <v>11668351</v>
      </c>
      <c r="J27" s="42">
        <v>3568276</v>
      </c>
      <c r="K27" s="42">
        <v>790791</v>
      </c>
      <c r="L27" s="42">
        <v>6323304</v>
      </c>
      <c r="M27" s="42">
        <v>498478</v>
      </c>
      <c r="N27" s="42">
        <v>348575</v>
      </c>
      <c r="O27" s="42">
        <v>2635496</v>
      </c>
      <c r="P27" s="42">
        <v>188813</v>
      </c>
      <c r="Q27" s="42">
        <v>5287050</v>
      </c>
      <c r="R27" s="42">
        <v>0</v>
      </c>
      <c r="S27" s="42">
        <v>6812702</v>
      </c>
      <c r="T27" s="42">
        <v>4018681</v>
      </c>
      <c r="U27" s="42">
        <v>7437303</v>
      </c>
      <c r="V27" s="42">
        <v>1410700</v>
      </c>
      <c r="W27" s="42">
        <v>2010102</v>
      </c>
      <c r="X27" s="42">
        <v>200861</v>
      </c>
      <c r="Y27" s="42">
        <v>281379</v>
      </c>
      <c r="Z27" s="42">
        <v>6010113</v>
      </c>
      <c r="AA27" s="42">
        <v>4796325</v>
      </c>
      <c r="AB27" s="42">
        <v>401628</v>
      </c>
      <c r="AC27" s="42">
        <v>202162</v>
      </c>
      <c r="AD27" s="42">
        <v>6657813</v>
      </c>
      <c r="AE27" s="42">
        <v>649900</v>
      </c>
      <c r="AF27" s="42">
        <v>300000</v>
      </c>
      <c r="AG27" s="42">
        <v>50748</v>
      </c>
      <c r="AH27" s="42">
        <v>1014840</v>
      </c>
      <c r="AI27" s="42">
        <v>180700</v>
      </c>
      <c r="AJ27" s="42">
        <v>645643</v>
      </c>
      <c r="AK27" s="42">
        <v>2454381</v>
      </c>
      <c r="AL27" s="42">
        <v>76700</v>
      </c>
      <c r="AM27" s="42">
        <v>46428589</v>
      </c>
      <c r="AN27" s="42">
        <v>1715915</v>
      </c>
      <c r="AO27" s="42">
        <v>945472</v>
      </c>
      <c r="AP27" s="42">
        <v>0</v>
      </c>
      <c r="AQ27" s="42">
        <v>1198479</v>
      </c>
      <c r="AR27" s="42">
        <v>0</v>
      </c>
      <c r="AS27" s="42">
        <v>5200</v>
      </c>
      <c r="AT27" s="42">
        <v>0</v>
      </c>
      <c r="AU27" s="42">
        <v>100000</v>
      </c>
      <c r="AV27" s="42">
        <v>739910</v>
      </c>
      <c r="AW27" s="42">
        <v>243072</v>
      </c>
      <c r="AX27" s="42">
        <v>566300</v>
      </c>
      <c r="AY27" s="42">
        <v>0</v>
      </c>
      <c r="AZ27" s="42">
        <v>1192</v>
      </c>
      <c r="BA27" s="42">
        <v>111100</v>
      </c>
      <c r="BB27" s="42">
        <v>430981</v>
      </c>
      <c r="BC27" s="42">
        <v>0</v>
      </c>
      <c r="BD27" s="42">
        <v>0</v>
      </c>
      <c r="BE27" s="42">
        <v>0</v>
      </c>
      <c r="BF27" s="42">
        <v>477056</v>
      </c>
      <c r="BG27" s="42">
        <v>0</v>
      </c>
      <c r="BH27" s="42">
        <v>673053</v>
      </c>
      <c r="BI27" s="42">
        <v>695500</v>
      </c>
      <c r="BJ27" s="42">
        <v>49800</v>
      </c>
      <c r="BK27" s="42">
        <v>663984</v>
      </c>
      <c r="BL27" s="42">
        <v>212500</v>
      </c>
      <c r="BM27" s="42">
        <v>3170706</v>
      </c>
      <c r="BN27" s="42">
        <v>1115214</v>
      </c>
      <c r="BO27" s="42">
        <v>144117</v>
      </c>
      <c r="BP27" s="42">
        <v>10395156</v>
      </c>
      <c r="BQ27" s="42">
        <v>491402</v>
      </c>
      <c r="BR27" s="42">
        <v>3599148</v>
      </c>
      <c r="BS27" s="42">
        <v>385731</v>
      </c>
      <c r="BT27" s="42">
        <v>206717</v>
      </c>
      <c r="BU27" s="42">
        <v>6622003</v>
      </c>
      <c r="BV27" s="42">
        <v>0</v>
      </c>
      <c r="BW27" s="42">
        <v>22265</v>
      </c>
      <c r="BX27" s="42">
        <v>197617</v>
      </c>
      <c r="BY27" s="42">
        <v>3011831</v>
      </c>
      <c r="BZ27" s="42">
        <v>574800</v>
      </c>
      <c r="CA27" s="42">
        <v>5144916</v>
      </c>
      <c r="CB27" s="42">
        <v>7031803</v>
      </c>
      <c r="CC27" s="42">
        <v>2537500</v>
      </c>
      <c r="CD27" s="42">
        <v>0</v>
      </c>
      <c r="CE27" s="42">
        <v>13262</v>
      </c>
      <c r="CF27" s="42">
        <v>20400</v>
      </c>
      <c r="CG27" s="42">
        <v>86828</v>
      </c>
      <c r="CH27" s="42">
        <v>17086730</v>
      </c>
      <c r="CI27" s="42">
        <v>0</v>
      </c>
      <c r="CJ27" s="42">
        <f t="shared" si="0"/>
        <v>204825583</v>
      </c>
    </row>
    <row r="28" spans="1:88">
      <c r="A28" s="42" t="s">
        <v>139</v>
      </c>
      <c r="B28" s="42" t="s">
        <v>156</v>
      </c>
      <c r="C28" s="42" t="s">
        <v>156</v>
      </c>
      <c r="D28" s="42" t="s">
        <v>156</v>
      </c>
      <c r="E28" s="42" t="s">
        <v>156</v>
      </c>
      <c r="F28" s="42" t="s">
        <v>156</v>
      </c>
      <c r="G28" s="42" t="s">
        <v>156</v>
      </c>
      <c r="H28" s="42" t="s">
        <v>156</v>
      </c>
      <c r="I28" s="42" t="s">
        <v>156</v>
      </c>
      <c r="J28" s="42" t="s">
        <v>156</v>
      </c>
      <c r="K28" s="42" t="s">
        <v>156</v>
      </c>
      <c r="L28" s="42" t="s">
        <v>156</v>
      </c>
      <c r="M28" s="42" t="s">
        <v>156</v>
      </c>
      <c r="N28" s="42" t="s">
        <v>156</v>
      </c>
      <c r="O28" s="42" t="s">
        <v>156</v>
      </c>
      <c r="P28" s="42" t="s">
        <v>156</v>
      </c>
      <c r="Q28" s="42" t="s">
        <v>156</v>
      </c>
      <c r="R28" s="42" t="s">
        <v>156</v>
      </c>
      <c r="S28" s="42" t="s">
        <v>156</v>
      </c>
      <c r="T28" s="42" t="s">
        <v>156</v>
      </c>
      <c r="U28" s="42" t="s">
        <v>156</v>
      </c>
      <c r="V28" s="42" t="s">
        <v>156</v>
      </c>
      <c r="W28" s="42" t="s">
        <v>156</v>
      </c>
      <c r="X28" s="42" t="s">
        <v>156</v>
      </c>
      <c r="Y28" s="42" t="s">
        <v>156</v>
      </c>
      <c r="Z28" s="42" t="s">
        <v>156</v>
      </c>
      <c r="AA28" s="42" t="s">
        <v>156</v>
      </c>
      <c r="AB28" s="42" t="s">
        <v>156</v>
      </c>
      <c r="AC28" s="42" t="s">
        <v>156</v>
      </c>
      <c r="AD28" s="42" t="s">
        <v>156</v>
      </c>
      <c r="AE28" s="42" t="s">
        <v>156</v>
      </c>
      <c r="AF28" s="42" t="s">
        <v>156</v>
      </c>
      <c r="AG28" s="42" t="s">
        <v>156</v>
      </c>
      <c r="AH28" s="42" t="s">
        <v>156</v>
      </c>
      <c r="AI28" s="42" t="s">
        <v>156</v>
      </c>
      <c r="AJ28" s="42" t="s">
        <v>156</v>
      </c>
      <c r="AK28" s="42" t="s">
        <v>156</v>
      </c>
      <c r="AL28" s="42" t="s">
        <v>156</v>
      </c>
      <c r="AM28" s="42" t="s">
        <v>156</v>
      </c>
      <c r="AN28" s="42" t="s">
        <v>156</v>
      </c>
      <c r="AO28" s="42" t="s">
        <v>156</v>
      </c>
      <c r="AP28" s="42" t="s">
        <v>156</v>
      </c>
      <c r="AQ28" s="42" t="s">
        <v>156</v>
      </c>
      <c r="AR28" s="42" t="s">
        <v>156</v>
      </c>
      <c r="AS28" s="42" t="s">
        <v>156</v>
      </c>
      <c r="AT28" s="42" t="s">
        <v>156</v>
      </c>
      <c r="AU28" s="42" t="s">
        <v>156</v>
      </c>
      <c r="AV28" s="42" t="s">
        <v>156</v>
      </c>
      <c r="AW28" s="42" t="s">
        <v>156</v>
      </c>
      <c r="AX28" s="42" t="s">
        <v>156</v>
      </c>
      <c r="AY28" s="42" t="s">
        <v>156</v>
      </c>
      <c r="AZ28" s="42" t="s">
        <v>156</v>
      </c>
      <c r="BA28" s="42" t="s">
        <v>156</v>
      </c>
      <c r="BB28" s="42" t="s">
        <v>156</v>
      </c>
      <c r="BC28" s="42" t="s">
        <v>156</v>
      </c>
      <c r="BD28" s="42" t="s">
        <v>156</v>
      </c>
      <c r="BE28" s="42" t="s">
        <v>156</v>
      </c>
      <c r="BF28" s="42" t="s">
        <v>156</v>
      </c>
      <c r="BG28" s="42" t="s">
        <v>156</v>
      </c>
      <c r="BH28" s="42" t="s">
        <v>156</v>
      </c>
      <c r="BI28" s="42" t="s">
        <v>156</v>
      </c>
      <c r="BJ28" s="42" t="s">
        <v>156</v>
      </c>
      <c r="BK28" s="42" t="s">
        <v>156</v>
      </c>
      <c r="BL28" s="42" t="s">
        <v>156</v>
      </c>
      <c r="BM28" s="42" t="s">
        <v>156</v>
      </c>
      <c r="BN28" s="42" t="s">
        <v>156</v>
      </c>
      <c r="BO28" s="42" t="s">
        <v>156</v>
      </c>
      <c r="BP28" s="42" t="s">
        <v>156</v>
      </c>
      <c r="BQ28" s="42" t="s">
        <v>156</v>
      </c>
      <c r="BR28" s="42" t="s">
        <v>156</v>
      </c>
      <c r="BS28" s="42" t="s">
        <v>156</v>
      </c>
      <c r="BT28" s="42" t="s">
        <v>156</v>
      </c>
      <c r="BU28" s="42" t="s">
        <v>156</v>
      </c>
      <c r="BV28" s="42" t="s">
        <v>156</v>
      </c>
      <c r="BW28" s="42" t="s">
        <v>156</v>
      </c>
      <c r="BX28" s="42" t="s">
        <v>156</v>
      </c>
      <c r="BY28" s="42" t="s">
        <v>156</v>
      </c>
      <c r="BZ28" s="42" t="s">
        <v>156</v>
      </c>
      <c r="CA28" s="42" t="s">
        <v>156</v>
      </c>
      <c r="CB28" s="42" t="s">
        <v>156</v>
      </c>
      <c r="CC28" s="42" t="s">
        <v>156</v>
      </c>
      <c r="CD28" s="42" t="s">
        <v>156</v>
      </c>
      <c r="CE28" s="42" t="s">
        <v>156</v>
      </c>
      <c r="CF28" s="42" t="s">
        <v>156</v>
      </c>
      <c r="CG28" s="42" t="s">
        <v>156</v>
      </c>
      <c r="CH28" s="42" t="s">
        <v>156</v>
      </c>
      <c r="CI28" s="42" t="s">
        <v>156</v>
      </c>
      <c r="CJ28" s="42">
        <f t="shared" si="0"/>
        <v>0</v>
      </c>
    </row>
    <row r="29" spans="1:88" ht="24">
      <c r="A29" s="42" t="s">
        <v>141</v>
      </c>
      <c r="B29" s="42">
        <v>17899449</v>
      </c>
      <c r="C29" s="42">
        <v>1390467</v>
      </c>
      <c r="D29" s="42">
        <v>337585</v>
      </c>
      <c r="E29" s="42">
        <v>959526</v>
      </c>
      <c r="F29" s="42">
        <v>1549208</v>
      </c>
      <c r="G29" s="42">
        <v>0</v>
      </c>
      <c r="H29" s="42">
        <v>0</v>
      </c>
      <c r="I29" s="42">
        <v>638023</v>
      </c>
      <c r="J29" s="42">
        <v>358610</v>
      </c>
      <c r="K29" s="42">
        <v>323020</v>
      </c>
      <c r="L29" s="42">
        <v>13194</v>
      </c>
      <c r="M29" s="42">
        <v>922285</v>
      </c>
      <c r="N29" s="42">
        <v>0</v>
      </c>
      <c r="O29" s="42">
        <v>4900</v>
      </c>
      <c r="P29" s="42">
        <v>29542</v>
      </c>
      <c r="Q29" s="42">
        <v>12060705</v>
      </c>
      <c r="R29" s="42">
        <v>0</v>
      </c>
      <c r="S29" s="42">
        <v>1203877</v>
      </c>
      <c r="T29" s="42">
        <v>12020692</v>
      </c>
      <c r="U29" s="42">
        <v>502300</v>
      </c>
      <c r="V29" s="42">
        <v>1106400</v>
      </c>
      <c r="W29" s="42">
        <v>335056</v>
      </c>
      <c r="X29" s="42">
        <v>298027</v>
      </c>
      <c r="Y29" s="42">
        <v>180963</v>
      </c>
      <c r="Z29" s="42">
        <v>4841022</v>
      </c>
      <c r="AA29" s="42">
        <v>242854433</v>
      </c>
      <c r="AB29" s="42">
        <v>155812</v>
      </c>
      <c r="AC29" s="42">
        <v>2268452</v>
      </c>
      <c r="AD29" s="42">
        <v>2807631</v>
      </c>
      <c r="AE29" s="42">
        <v>1480006</v>
      </c>
      <c r="AF29" s="42">
        <v>0</v>
      </c>
      <c r="AG29" s="42">
        <v>425738</v>
      </c>
      <c r="AH29" s="42">
        <v>2220385</v>
      </c>
      <c r="AI29" s="42">
        <v>109360</v>
      </c>
      <c r="AJ29" s="42">
        <v>2509900</v>
      </c>
      <c r="AK29" s="42">
        <v>0</v>
      </c>
      <c r="AL29" s="42">
        <v>827051</v>
      </c>
      <c r="AM29" s="42">
        <v>2436667</v>
      </c>
      <c r="AN29" s="42">
        <v>1992931</v>
      </c>
      <c r="AO29" s="42">
        <v>176289</v>
      </c>
      <c r="AP29" s="42">
        <v>0</v>
      </c>
      <c r="AQ29" s="42">
        <v>181386</v>
      </c>
      <c r="AR29" s="42">
        <v>839537</v>
      </c>
      <c r="AS29" s="42">
        <v>22100</v>
      </c>
      <c r="AT29" s="42">
        <v>0</v>
      </c>
      <c r="AU29" s="42">
        <v>612906</v>
      </c>
      <c r="AV29" s="42">
        <v>1081833</v>
      </c>
      <c r="AW29" s="42">
        <v>485132</v>
      </c>
      <c r="AX29" s="42">
        <v>5322100</v>
      </c>
      <c r="AY29" s="42">
        <v>0</v>
      </c>
      <c r="AZ29" s="42">
        <v>649294</v>
      </c>
      <c r="BA29" s="42">
        <v>145848</v>
      </c>
      <c r="BB29" s="42">
        <v>185028</v>
      </c>
      <c r="BC29" s="42">
        <v>0</v>
      </c>
      <c r="BD29" s="42">
        <v>0</v>
      </c>
      <c r="BE29" s="42">
        <v>997763</v>
      </c>
      <c r="BF29" s="42">
        <v>4767418</v>
      </c>
      <c r="BG29" s="42">
        <v>0</v>
      </c>
      <c r="BH29" s="42">
        <v>4803222</v>
      </c>
      <c r="BI29" s="42">
        <v>0</v>
      </c>
      <c r="BJ29" s="42">
        <v>8600</v>
      </c>
      <c r="BK29" s="42">
        <v>413346</v>
      </c>
      <c r="BL29" s="42">
        <v>243400</v>
      </c>
      <c r="BM29" s="42">
        <v>310029</v>
      </c>
      <c r="BN29" s="42">
        <v>2048721</v>
      </c>
      <c r="BO29" s="42">
        <v>212349</v>
      </c>
      <c r="BP29" s="42">
        <v>1515021</v>
      </c>
      <c r="BQ29" s="42">
        <v>0</v>
      </c>
      <c r="BR29" s="42">
        <v>2218347</v>
      </c>
      <c r="BS29" s="42">
        <v>295820</v>
      </c>
      <c r="BT29" s="42">
        <v>258772</v>
      </c>
      <c r="BU29" s="42">
        <v>197009</v>
      </c>
      <c r="BV29" s="42">
        <v>600600</v>
      </c>
      <c r="BW29" s="42">
        <v>205972</v>
      </c>
      <c r="BX29" s="42">
        <v>3723827</v>
      </c>
      <c r="BY29" s="42">
        <v>946780</v>
      </c>
      <c r="BZ29" s="42">
        <v>193000</v>
      </c>
      <c r="CA29" s="42">
        <v>1150721</v>
      </c>
      <c r="CB29" s="42">
        <v>1052244</v>
      </c>
      <c r="CC29" s="42">
        <v>2701700</v>
      </c>
      <c r="CD29" s="42">
        <v>284933</v>
      </c>
      <c r="CE29" s="42">
        <v>480965</v>
      </c>
      <c r="CF29" s="42">
        <v>585702</v>
      </c>
      <c r="CG29" s="42">
        <v>1223207</v>
      </c>
      <c r="CH29" s="42">
        <v>0</v>
      </c>
      <c r="CI29" s="42">
        <v>0</v>
      </c>
      <c r="CJ29" s="42">
        <f t="shared" si="0"/>
        <v>358204138</v>
      </c>
    </row>
    <row r="30" spans="1:88">
      <c r="A30" s="42" t="s">
        <v>143</v>
      </c>
      <c r="B30" s="42">
        <v>5655298</v>
      </c>
      <c r="C30" s="42">
        <v>157759293</v>
      </c>
      <c r="D30" s="42">
        <v>52426110</v>
      </c>
      <c r="E30" s="42">
        <v>40623298</v>
      </c>
      <c r="F30" s="42">
        <v>80009518</v>
      </c>
      <c r="G30" s="42">
        <v>981591</v>
      </c>
      <c r="H30" s="42">
        <v>93446087</v>
      </c>
      <c r="I30" s="42">
        <v>74233798</v>
      </c>
      <c r="J30" s="42">
        <v>89562331</v>
      </c>
      <c r="K30" s="42">
        <v>89775454</v>
      </c>
      <c r="L30" s="42">
        <v>26651766</v>
      </c>
      <c r="M30" s="42">
        <v>113242713</v>
      </c>
      <c r="N30" s="42">
        <v>18764231</v>
      </c>
      <c r="O30" s="42">
        <v>88083976</v>
      </c>
      <c r="P30" s="42">
        <v>60122725</v>
      </c>
      <c r="Q30" s="42">
        <v>171289417</v>
      </c>
      <c r="R30" s="42">
        <v>40871982</v>
      </c>
      <c r="S30" s="42">
        <v>41060597</v>
      </c>
      <c r="T30" s="42">
        <v>63758556</v>
      </c>
      <c r="U30" s="42">
        <v>22813355</v>
      </c>
      <c r="V30" s="42">
        <v>18931709</v>
      </c>
      <c r="W30" s="42">
        <v>110760652</v>
      </c>
      <c r="X30" s="42">
        <v>73773209</v>
      </c>
      <c r="Y30" s="42">
        <v>64462503</v>
      </c>
      <c r="Z30" s="42">
        <v>370026769</v>
      </c>
      <c r="AA30" s="42">
        <v>108593847</v>
      </c>
      <c r="AB30" s="42">
        <v>56643024</v>
      </c>
      <c r="AC30" s="42">
        <v>77943997</v>
      </c>
      <c r="AD30" s="42">
        <v>112503987</v>
      </c>
      <c r="AE30" s="42">
        <v>71930734</v>
      </c>
      <c r="AF30" s="42">
        <v>2352414</v>
      </c>
      <c r="AG30" s="42">
        <v>481153559</v>
      </c>
      <c r="AH30" s="42">
        <v>56830487</v>
      </c>
      <c r="AI30" s="42">
        <v>985148</v>
      </c>
      <c r="AJ30" s="42">
        <v>162318864</v>
      </c>
      <c r="AK30" s="42">
        <v>40590805</v>
      </c>
      <c r="AL30" s="42">
        <v>79561788</v>
      </c>
      <c r="AM30" s="42">
        <v>54692209</v>
      </c>
      <c r="AN30" s="42">
        <v>137072509</v>
      </c>
      <c r="AO30" s="42">
        <v>51625808</v>
      </c>
      <c r="AP30" s="42">
        <v>152846452</v>
      </c>
      <c r="AQ30" s="42">
        <v>129085617</v>
      </c>
      <c r="AR30" s="42">
        <v>118155751</v>
      </c>
      <c r="AS30" s="42">
        <v>53405805</v>
      </c>
      <c r="AT30" s="42">
        <v>26203314</v>
      </c>
      <c r="AU30" s="42">
        <v>19774921</v>
      </c>
      <c r="AV30" s="42">
        <v>174341276</v>
      </c>
      <c r="AW30" s="42">
        <v>79506152</v>
      </c>
      <c r="AX30" s="42">
        <v>123504583</v>
      </c>
      <c r="AY30" s="42">
        <v>19498092</v>
      </c>
      <c r="AZ30" s="42">
        <v>20026157</v>
      </c>
      <c r="BA30" s="42">
        <v>57258543</v>
      </c>
      <c r="BB30" s="42">
        <v>27366652</v>
      </c>
      <c r="BC30" s="42">
        <v>106973480</v>
      </c>
      <c r="BD30" s="42">
        <v>31663209</v>
      </c>
      <c r="BE30" s="42">
        <v>47304583</v>
      </c>
      <c r="BF30" s="42">
        <v>89276830</v>
      </c>
      <c r="BG30" s="42">
        <v>48433569</v>
      </c>
      <c r="BH30" s="42">
        <v>139759815</v>
      </c>
      <c r="BI30" s="42">
        <v>27236258</v>
      </c>
      <c r="BJ30" s="42">
        <v>30468545</v>
      </c>
      <c r="BK30" s="42">
        <v>132856979</v>
      </c>
      <c r="BL30" s="42">
        <v>60976657</v>
      </c>
      <c r="BM30" s="42">
        <v>150252574</v>
      </c>
      <c r="BN30" s="42">
        <v>132983972</v>
      </c>
      <c r="BO30" s="42">
        <v>30732891</v>
      </c>
      <c r="BP30" s="42">
        <v>211465964</v>
      </c>
      <c r="BQ30" s="42">
        <v>68634270</v>
      </c>
      <c r="BR30" s="42">
        <v>123063841</v>
      </c>
      <c r="BS30" s="42">
        <v>63163545</v>
      </c>
      <c r="BT30" s="42">
        <v>104285711</v>
      </c>
      <c r="BU30" s="42">
        <v>36310270</v>
      </c>
      <c r="BV30" s="42">
        <v>117186000</v>
      </c>
      <c r="BW30" s="42">
        <v>87378344</v>
      </c>
      <c r="BX30" s="42">
        <v>75451940</v>
      </c>
      <c r="BY30" s="42">
        <v>37192660</v>
      </c>
      <c r="BZ30" s="42">
        <v>65480701</v>
      </c>
      <c r="CA30" s="42">
        <v>47813482</v>
      </c>
      <c r="CB30" s="42">
        <v>135476349</v>
      </c>
      <c r="CC30" s="42">
        <v>65369500</v>
      </c>
      <c r="CD30" s="42">
        <v>83885992</v>
      </c>
      <c r="CE30" s="42">
        <v>6465397</v>
      </c>
      <c r="CF30" s="42">
        <v>23327992</v>
      </c>
      <c r="CG30" s="42">
        <v>71321094</v>
      </c>
      <c r="CH30" s="42">
        <v>0</v>
      </c>
      <c r="CI30" s="42">
        <v>14966156</v>
      </c>
      <c r="CJ30" s="42">
        <f t="shared" si="0"/>
        <v>6932018003</v>
      </c>
    </row>
    <row r="31" spans="1:88">
      <c r="A31" s="42" t="s">
        <v>145</v>
      </c>
      <c r="B31" s="42">
        <v>86532441</v>
      </c>
      <c r="C31" s="42">
        <v>11504354</v>
      </c>
      <c r="D31" s="42">
        <v>703949</v>
      </c>
      <c r="E31" s="42">
        <v>8087936</v>
      </c>
      <c r="F31" s="42">
        <v>927713</v>
      </c>
      <c r="G31" s="42">
        <v>1007000</v>
      </c>
      <c r="H31" s="42">
        <v>2228291</v>
      </c>
      <c r="I31" s="42">
        <v>5387290</v>
      </c>
      <c r="J31" s="42">
        <v>1947719</v>
      </c>
      <c r="K31" s="42">
        <v>30960595</v>
      </c>
      <c r="L31" s="42">
        <v>2172046</v>
      </c>
      <c r="M31" s="42">
        <v>20390780</v>
      </c>
      <c r="N31" s="42">
        <v>23100</v>
      </c>
      <c r="O31" s="42">
        <v>1584163</v>
      </c>
      <c r="P31" s="42">
        <v>8375485</v>
      </c>
      <c r="Q31" s="42">
        <v>4570901</v>
      </c>
      <c r="R31" s="42">
        <v>3455100</v>
      </c>
      <c r="S31" s="42">
        <v>5982544</v>
      </c>
      <c r="T31" s="42">
        <v>307672</v>
      </c>
      <c r="U31" s="42">
        <v>14925595</v>
      </c>
      <c r="V31" s="42">
        <v>4751068</v>
      </c>
      <c r="W31" s="42">
        <v>16898505</v>
      </c>
      <c r="X31" s="42">
        <v>1206771</v>
      </c>
      <c r="Y31" s="42">
        <v>1558450</v>
      </c>
      <c r="Z31" s="42">
        <v>23396055</v>
      </c>
      <c r="AA31" s="42">
        <v>39903679</v>
      </c>
      <c r="AB31" s="42">
        <v>4631829</v>
      </c>
      <c r="AC31" s="42">
        <v>9392413</v>
      </c>
      <c r="AD31" s="42">
        <v>2799204</v>
      </c>
      <c r="AE31" s="42">
        <v>1960900</v>
      </c>
      <c r="AF31" s="42">
        <v>11433</v>
      </c>
      <c r="AG31" s="42">
        <v>24704487</v>
      </c>
      <c r="AH31" s="42">
        <v>4979526</v>
      </c>
      <c r="AI31" s="42">
        <v>235849</v>
      </c>
      <c r="AJ31" s="42">
        <v>33500069</v>
      </c>
      <c r="AK31" s="42">
        <v>750475</v>
      </c>
      <c r="AL31" s="42">
        <v>23601287</v>
      </c>
      <c r="AM31" s="42">
        <v>4792985</v>
      </c>
      <c r="AN31" s="42">
        <v>3984072</v>
      </c>
      <c r="AO31" s="42">
        <v>6522585</v>
      </c>
      <c r="AP31" s="42">
        <v>28465098</v>
      </c>
      <c r="AQ31" s="42">
        <v>4198973</v>
      </c>
      <c r="AR31" s="42">
        <v>17056530</v>
      </c>
      <c r="AS31" s="42">
        <v>567711</v>
      </c>
      <c r="AT31" s="42">
        <v>15900</v>
      </c>
      <c r="AU31" s="42">
        <v>1476731</v>
      </c>
      <c r="AV31" s="42">
        <v>25205748</v>
      </c>
      <c r="AW31" s="42">
        <v>2921967</v>
      </c>
      <c r="AX31" s="42">
        <v>10778459</v>
      </c>
      <c r="AY31" s="42">
        <v>29050865</v>
      </c>
      <c r="AZ31" s="42">
        <v>249401</v>
      </c>
      <c r="BA31" s="42">
        <v>3934455</v>
      </c>
      <c r="BB31" s="42">
        <v>1598141</v>
      </c>
      <c r="BC31" s="42">
        <v>1366898</v>
      </c>
      <c r="BD31" s="42">
        <v>212926</v>
      </c>
      <c r="BE31" s="42">
        <v>173940</v>
      </c>
      <c r="BF31" s="42">
        <v>14678585</v>
      </c>
      <c r="BG31" s="42">
        <v>2792314</v>
      </c>
      <c r="BH31" s="42">
        <v>5550305</v>
      </c>
      <c r="BI31" s="42">
        <v>4613197</v>
      </c>
      <c r="BJ31" s="42">
        <v>5388067</v>
      </c>
      <c r="BK31" s="42">
        <v>16523518</v>
      </c>
      <c r="BL31" s="42">
        <v>126800</v>
      </c>
      <c r="BM31" s="42">
        <v>13277904</v>
      </c>
      <c r="BN31" s="42">
        <v>5243000</v>
      </c>
      <c r="BO31" s="42">
        <v>4077470</v>
      </c>
      <c r="BP31" s="42">
        <v>67249980</v>
      </c>
      <c r="BQ31" s="42">
        <v>1456667</v>
      </c>
      <c r="BR31" s="42">
        <v>5452932</v>
      </c>
      <c r="BS31" s="42">
        <v>1613822</v>
      </c>
      <c r="BT31" s="42">
        <v>4760727</v>
      </c>
      <c r="BU31" s="42">
        <v>5413190</v>
      </c>
      <c r="BV31" s="42">
        <v>12724300</v>
      </c>
      <c r="BW31" s="42">
        <v>1830942</v>
      </c>
      <c r="BX31" s="42">
        <v>1953402</v>
      </c>
      <c r="BY31" s="42">
        <v>1329882</v>
      </c>
      <c r="BZ31" s="42">
        <v>4837974</v>
      </c>
      <c r="CA31" s="42">
        <v>11154643</v>
      </c>
      <c r="CB31" s="42">
        <v>57577933</v>
      </c>
      <c r="CC31" s="42">
        <v>2886800</v>
      </c>
      <c r="CD31" s="42">
        <v>15815974</v>
      </c>
      <c r="CE31" s="42">
        <v>0</v>
      </c>
      <c r="CF31" s="42">
        <v>4698863</v>
      </c>
      <c r="CG31" s="42">
        <v>10826379</v>
      </c>
      <c r="CH31" s="42">
        <v>42204050</v>
      </c>
      <c r="CI31" s="42">
        <v>11334358</v>
      </c>
      <c r="CJ31" s="42">
        <f t="shared" si="0"/>
        <v>885324037</v>
      </c>
    </row>
    <row r="32" spans="1:88">
      <c r="A32" s="42" t="s">
        <v>147</v>
      </c>
      <c r="B32" s="42">
        <v>49231432</v>
      </c>
      <c r="C32" s="42">
        <v>60480504</v>
      </c>
      <c r="D32" s="42">
        <v>11211891</v>
      </c>
      <c r="E32" s="42">
        <v>32086349</v>
      </c>
      <c r="F32" s="42">
        <v>12656414</v>
      </c>
      <c r="G32" s="42">
        <v>370000</v>
      </c>
      <c r="H32" s="42">
        <v>35109953</v>
      </c>
      <c r="I32" s="42">
        <v>33101451</v>
      </c>
      <c r="J32" s="42">
        <v>16065504</v>
      </c>
      <c r="K32" s="42">
        <v>17278141</v>
      </c>
      <c r="L32" s="42">
        <v>3944304</v>
      </c>
      <c r="M32" s="42">
        <v>15335748</v>
      </c>
      <c r="N32" s="42">
        <v>2036693</v>
      </c>
      <c r="O32" s="42">
        <v>15557382</v>
      </c>
      <c r="P32" s="42">
        <v>10630090</v>
      </c>
      <c r="Q32" s="42">
        <v>32898211</v>
      </c>
      <c r="R32" s="42">
        <v>4082679</v>
      </c>
      <c r="S32" s="42">
        <v>22824260</v>
      </c>
      <c r="T32" s="42">
        <v>17823154</v>
      </c>
      <c r="U32" s="42">
        <v>18772392</v>
      </c>
      <c r="V32" s="42">
        <v>7845023</v>
      </c>
      <c r="W32" s="42">
        <v>29331260</v>
      </c>
      <c r="X32" s="42">
        <v>26375543</v>
      </c>
      <c r="Y32" s="42">
        <v>11879328</v>
      </c>
      <c r="Z32" s="42">
        <v>92046157</v>
      </c>
      <c r="AA32" s="42">
        <v>30119817</v>
      </c>
      <c r="AB32" s="42">
        <v>20114942</v>
      </c>
      <c r="AC32" s="42">
        <v>12286850</v>
      </c>
      <c r="AD32" s="42">
        <v>27141109</v>
      </c>
      <c r="AE32" s="42">
        <v>8379685</v>
      </c>
      <c r="AF32" s="42">
        <v>1393328</v>
      </c>
      <c r="AG32" s="42">
        <v>53012736</v>
      </c>
      <c r="AH32" s="42">
        <v>16324606</v>
      </c>
      <c r="AI32" s="42">
        <v>87050</v>
      </c>
      <c r="AJ32" s="42">
        <v>27722253</v>
      </c>
      <c r="AK32" s="42">
        <v>12472583</v>
      </c>
      <c r="AL32" s="42">
        <v>55616787</v>
      </c>
      <c r="AM32" s="42">
        <v>17175050</v>
      </c>
      <c r="AN32" s="42">
        <v>18163354</v>
      </c>
      <c r="AO32" s="42">
        <v>6120445</v>
      </c>
      <c r="AP32" s="42">
        <v>31522498</v>
      </c>
      <c r="AQ32" s="42">
        <v>31634322</v>
      </c>
      <c r="AR32" s="42">
        <v>15607357</v>
      </c>
      <c r="AS32" s="42">
        <v>6020860</v>
      </c>
      <c r="AT32" s="42">
        <v>3234804</v>
      </c>
      <c r="AU32" s="42">
        <v>7681353</v>
      </c>
      <c r="AV32" s="42">
        <v>32161076</v>
      </c>
      <c r="AW32" s="42">
        <v>12015756</v>
      </c>
      <c r="AX32" s="42">
        <v>34073919</v>
      </c>
      <c r="AY32" s="42">
        <v>8858199</v>
      </c>
      <c r="AZ32" s="42">
        <v>2300419</v>
      </c>
      <c r="BA32" s="42">
        <v>10236067</v>
      </c>
      <c r="BB32" s="42">
        <v>9836441</v>
      </c>
      <c r="BC32" s="42">
        <v>16994768</v>
      </c>
      <c r="BD32" s="42">
        <v>2812859</v>
      </c>
      <c r="BE32" s="42">
        <v>6786954</v>
      </c>
      <c r="BF32" s="42">
        <v>29429712</v>
      </c>
      <c r="BG32" s="42">
        <v>16787008</v>
      </c>
      <c r="BH32" s="42">
        <v>15952539</v>
      </c>
      <c r="BI32" s="42">
        <v>15954003</v>
      </c>
      <c r="BJ32" s="42">
        <v>10789917</v>
      </c>
      <c r="BK32" s="42">
        <v>16844727</v>
      </c>
      <c r="BL32" s="42">
        <v>5973408</v>
      </c>
      <c r="BM32" s="42">
        <v>38149715</v>
      </c>
      <c r="BN32" s="42">
        <v>23770386</v>
      </c>
      <c r="BO32" s="42">
        <v>8877824</v>
      </c>
      <c r="BP32" s="42">
        <v>51587411</v>
      </c>
      <c r="BQ32" s="42">
        <v>7006121</v>
      </c>
      <c r="BR32" s="42">
        <v>22156185</v>
      </c>
      <c r="BS32" s="42">
        <v>5985958</v>
      </c>
      <c r="BT32" s="42">
        <v>17996674</v>
      </c>
      <c r="BU32" s="42">
        <v>8462875</v>
      </c>
      <c r="BV32" s="42">
        <v>24512936</v>
      </c>
      <c r="BW32" s="42">
        <v>16404153</v>
      </c>
      <c r="BX32" s="42">
        <v>10147483</v>
      </c>
      <c r="BY32" s="42">
        <v>14644549</v>
      </c>
      <c r="BZ32" s="42">
        <v>17416705</v>
      </c>
      <c r="CA32" s="42">
        <v>15076567</v>
      </c>
      <c r="CB32" s="42">
        <v>33577681</v>
      </c>
      <c r="CC32" s="42">
        <v>9766641</v>
      </c>
      <c r="CD32" s="42">
        <v>11839314</v>
      </c>
      <c r="CE32" s="42">
        <v>296436</v>
      </c>
      <c r="CF32" s="42">
        <v>16962550</v>
      </c>
      <c r="CG32" s="42">
        <v>14025315</v>
      </c>
      <c r="CH32" s="42">
        <v>297594551</v>
      </c>
      <c r="CI32" s="42">
        <v>5946655</v>
      </c>
      <c r="CJ32" s="42">
        <f t="shared" si="0"/>
        <v>1900818109</v>
      </c>
    </row>
    <row r="33" spans="1:88" ht="24">
      <c r="A33" s="42" t="s">
        <v>149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91400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0</v>
      </c>
      <c r="BJ33" s="42">
        <v>0</v>
      </c>
      <c r="BK33" s="42">
        <v>0</v>
      </c>
      <c r="BL33" s="42">
        <v>0</v>
      </c>
      <c r="BM33" s="42">
        <v>0</v>
      </c>
      <c r="BN33" s="42">
        <v>0</v>
      </c>
      <c r="BO33" s="42">
        <v>0</v>
      </c>
      <c r="BP33" s="42">
        <v>0</v>
      </c>
      <c r="BQ33" s="42">
        <v>0</v>
      </c>
      <c r="BR33" s="42">
        <v>0</v>
      </c>
      <c r="BS33" s="42">
        <v>0</v>
      </c>
      <c r="BT33" s="42">
        <v>38122</v>
      </c>
      <c r="BU33" s="42">
        <v>0</v>
      </c>
      <c r="BV33" s="42">
        <v>0</v>
      </c>
      <c r="BW33" s="42">
        <v>0</v>
      </c>
      <c r="BX33" s="42">
        <v>0</v>
      </c>
      <c r="BY33" s="42">
        <v>0</v>
      </c>
      <c r="BZ33" s="42">
        <v>0</v>
      </c>
      <c r="CA33" s="42">
        <v>0</v>
      </c>
      <c r="CB33" s="42">
        <v>0</v>
      </c>
      <c r="CC33" s="42">
        <v>0</v>
      </c>
      <c r="CD33" s="42">
        <v>0</v>
      </c>
      <c r="CE33" s="42">
        <v>0</v>
      </c>
      <c r="CF33" s="42">
        <v>51535</v>
      </c>
      <c r="CG33" s="42">
        <v>0</v>
      </c>
      <c r="CH33" s="42">
        <v>0</v>
      </c>
      <c r="CI33" s="42">
        <v>0</v>
      </c>
      <c r="CJ33" s="42">
        <f t="shared" si="0"/>
        <v>181057</v>
      </c>
    </row>
    <row r="37" spans="1:88" ht="25.5">
      <c r="A37" s="63" t="s">
        <v>153</v>
      </c>
      <c r="B37" s="61">
        <f>B4/B3*100</f>
        <v>92.540642129050738</v>
      </c>
      <c r="C37" s="61">
        <f t="shared" ref="C37:BN37" si="1">C4/C3*100</f>
        <v>84.762525486479873</v>
      </c>
      <c r="D37" s="61">
        <f t="shared" si="1"/>
        <v>84.735008952788888</v>
      </c>
      <c r="E37" s="61">
        <f t="shared" si="1"/>
        <v>77.385353418963788</v>
      </c>
      <c r="F37" s="61">
        <f t="shared" si="1"/>
        <v>84.214139738541874</v>
      </c>
      <c r="G37" s="61">
        <f t="shared" si="1"/>
        <v>71.195806625035956</v>
      </c>
      <c r="H37" s="61">
        <f t="shared" si="1"/>
        <v>80.340099522933656</v>
      </c>
      <c r="I37" s="61">
        <f t="shared" si="1"/>
        <v>80.171891906768039</v>
      </c>
      <c r="J37" s="61">
        <f t="shared" si="1"/>
        <v>31.383340843468737</v>
      </c>
      <c r="K37" s="61">
        <f t="shared" si="1"/>
        <v>64.583466287829935</v>
      </c>
      <c r="L37" s="61">
        <f t="shared" si="1"/>
        <v>73.21163537525095</v>
      </c>
      <c r="M37" s="61">
        <f t="shared" si="1"/>
        <v>57.786164244623038</v>
      </c>
      <c r="N37" s="61">
        <f t="shared" si="1"/>
        <v>77.710377823496614</v>
      </c>
      <c r="O37" s="61">
        <f t="shared" si="1"/>
        <v>58.407233636157443</v>
      </c>
      <c r="P37" s="61">
        <f t="shared" si="1"/>
        <v>81.611972109339533</v>
      </c>
      <c r="Q37" s="61">
        <f t="shared" si="1"/>
        <v>84.320720570913736</v>
      </c>
      <c r="R37" s="61">
        <f t="shared" si="1"/>
        <v>87.220748565382991</v>
      </c>
      <c r="S37" s="61">
        <f t="shared" si="1"/>
        <v>81.2546906516327</v>
      </c>
      <c r="T37" s="61">
        <f t="shared" si="1"/>
        <v>77.902677158026933</v>
      </c>
      <c r="U37" s="61">
        <f t="shared" si="1"/>
        <v>54.706670985964003</v>
      </c>
      <c r="V37" s="61">
        <f t="shared" si="1"/>
        <v>23.194136819605191</v>
      </c>
      <c r="W37" s="61">
        <f t="shared" si="1"/>
        <v>80.855621106684453</v>
      </c>
      <c r="X37" s="61">
        <f t="shared" si="1"/>
        <v>76.279724698860775</v>
      </c>
      <c r="Y37" s="61">
        <f t="shared" si="1"/>
        <v>73.573247271434738</v>
      </c>
      <c r="Z37" s="61">
        <f t="shared" si="1"/>
        <v>78.609405545171541</v>
      </c>
      <c r="AA37" s="61">
        <f t="shared" si="1"/>
        <v>82.776372777803175</v>
      </c>
      <c r="AB37" s="61">
        <f t="shared" si="1"/>
        <v>76.55796882009858</v>
      </c>
      <c r="AC37" s="61">
        <f t="shared" si="1"/>
        <v>83.829905122764842</v>
      </c>
      <c r="AD37" s="61">
        <f t="shared" si="1"/>
        <v>76.00797655184742</v>
      </c>
      <c r="AE37" s="61">
        <f t="shared" si="1"/>
        <v>83.592909537728104</v>
      </c>
      <c r="AF37" s="61">
        <f t="shared" si="1"/>
        <v>97.344309846738213</v>
      </c>
      <c r="AG37" s="61">
        <f t="shared" si="1"/>
        <v>86.722557343655808</v>
      </c>
      <c r="AH37" s="61">
        <f t="shared" si="1"/>
        <v>86.113284450402247</v>
      </c>
      <c r="AI37" s="61">
        <f t="shared" si="1"/>
        <v>95.399264164855765</v>
      </c>
      <c r="AJ37" s="61">
        <f t="shared" si="1"/>
        <v>83.065209404585019</v>
      </c>
      <c r="AK37" s="61">
        <f t="shared" si="1"/>
        <v>82.907191582832965</v>
      </c>
      <c r="AL37" s="61">
        <f t="shared" si="1"/>
        <v>84.609161534130777</v>
      </c>
      <c r="AM37" s="61">
        <f t="shared" si="1"/>
        <v>84.286195034530522</v>
      </c>
      <c r="AN37" s="61">
        <f t="shared" si="1"/>
        <v>81.504769068814667</v>
      </c>
      <c r="AO37" s="61">
        <f t="shared" si="1"/>
        <v>81.795129273213121</v>
      </c>
      <c r="AP37" s="61">
        <f t="shared" si="1"/>
        <v>75.150335517034932</v>
      </c>
      <c r="AQ37" s="61">
        <f t="shared" si="1"/>
        <v>78.824695927135778</v>
      </c>
      <c r="AR37" s="61">
        <f t="shared" si="1"/>
        <v>82.197228125145429</v>
      </c>
      <c r="AS37" s="61">
        <f t="shared" si="1"/>
        <v>28.392979445030488</v>
      </c>
      <c r="AT37" s="61">
        <f t="shared" si="1"/>
        <v>87.413195171557504</v>
      </c>
      <c r="AU37" s="61">
        <f t="shared" si="1"/>
        <v>75.245880629927569</v>
      </c>
      <c r="AV37" s="61">
        <f t="shared" si="1"/>
        <v>77.387496435120539</v>
      </c>
      <c r="AW37" s="61">
        <f t="shared" si="1"/>
        <v>81.744812664744188</v>
      </c>
      <c r="AX37" s="61">
        <f t="shared" si="1"/>
        <v>83.652388219454039</v>
      </c>
      <c r="AY37" s="61">
        <f t="shared" si="1"/>
        <v>78.477276037775638</v>
      </c>
      <c r="AZ37" s="61">
        <f t="shared" si="1"/>
        <v>81.92181425737553</v>
      </c>
      <c r="BA37" s="61">
        <f t="shared" si="1"/>
        <v>74.341610028200421</v>
      </c>
      <c r="BB37" s="61">
        <f t="shared" si="1"/>
        <v>91.33379570592723</v>
      </c>
      <c r="BC37" s="61">
        <f t="shared" si="1"/>
        <v>80.217590686159781</v>
      </c>
      <c r="BD37" s="61">
        <f t="shared" si="1"/>
        <v>88.744708384064339</v>
      </c>
      <c r="BE37" s="61">
        <f t="shared" si="1"/>
        <v>85.006073726089738</v>
      </c>
      <c r="BF37" s="61">
        <f t="shared" si="1"/>
        <v>48.10911957972754</v>
      </c>
      <c r="BG37" s="61">
        <f t="shared" si="1"/>
        <v>75.39065985230684</v>
      </c>
      <c r="BH37" s="61">
        <f t="shared" si="1"/>
        <v>85.596083326932543</v>
      </c>
      <c r="BI37" s="61">
        <f t="shared" si="1"/>
        <v>70.306596462110718</v>
      </c>
      <c r="BJ37" s="61">
        <f t="shared" si="1"/>
        <v>86.702141363077118</v>
      </c>
      <c r="BK37" s="61">
        <f t="shared" si="1"/>
        <v>77.657412014374501</v>
      </c>
      <c r="BL37" s="61">
        <f t="shared" si="1"/>
        <v>84.044240363405038</v>
      </c>
      <c r="BM37" s="61">
        <f t="shared" si="1"/>
        <v>79.905598349267066</v>
      </c>
      <c r="BN37" s="61">
        <f t="shared" si="1"/>
        <v>84.864129075065819</v>
      </c>
      <c r="BO37" s="61">
        <f t="shared" ref="BO37:CJ37" si="2">BO4/BO3*100</f>
        <v>93.8085991026215</v>
      </c>
      <c r="BP37" s="61">
        <f t="shared" si="2"/>
        <v>78.004353472356883</v>
      </c>
      <c r="BQ37" s="61">
        <f t="shared" si="2"/>
        <v>82.047691089707826</v>
      </c>
      <c r="BR37" s="61">
        <f t="shared" si="2"/>
        <v>84.713124000525781</v>
      </c>
      <c r="BS37" s="61">
        <f t="shared" si="2"/>
        <v>77.955460686759423</v>
      </c>
      <c r="BT37" s="61">
        <f t="shared" si="2"/>
        <v>83.011953762166584</v>
      </c>
      <c r="BU37" s="61">
        <f t="shared" si="2"/>
        <v>88.189142433549975</v>
      </c>
      <c r="BV37" s="61">
        <f t="shared" si="2"/>
        <v>84.376374112025218</v>
      </c>
      <c r="BW37" s="61">
        <f t="shared" si="2"/>
        <v>82.875579745386261</v>
      </c>
      <c r="BX37" s="61">
        <f t="shared" si="2"/>
        <v>81.672302144195712</v>
      </c>
      <c r="BY37" s="61">
        <f t="shared" si="2"/>
        <v>66.34698313022902</v>
      </c>
      <c r="BZ37" s="61">
        <f t="shared" si="2"/>
        <v>90.330453365929657</v>
      </c>
      <c r="CA37" s="61">
        <f t="shared" si="2"/>
        <v>83.120029770065301</v>
      </c>
      <c r="CB37" s="61">
        <f t="shared" si="2"/>
        <v>77.024014399548719</v>
      </c>
      <c r="CC37" s="61">
        <f t="shared" si="2"/>
        <v>74.255649153592074</v>
      </c>
      <c r="CD37" s="61">
        <f t="shared" si="2"/>
        <v>82.612409010937498</v>
      </c>
      <c r="CE37" s="61">
        <f t="shared" si="2"/>
        <v>49.1178191663927</v>
      </c>
      <c r="CF37" s="61">
        <f t="shared" si="2"/>
        <v>92.70435692215213</v>
      </c>
      <c r="CG37" s="61">
        <f t="shared" si="2"/>
        <v>84.023796760965965</v>
      </c>
      <c r="CH37" s="61">
        <f t="shared" si="2"/>
        <v>64.411658968559692</v>
      </c>
      <c r="CI37" s="61">
        <f t="shared" si="2"/>
        <v>83.108275561558131</v>
      </c>
      <c r="CJ37" s="61">
        <f t="shared" si="2"/>
        <v>76.658417533837991</v>
      </c>
    </row>
    <row r="38" spans="1:88" ht="38.25">
      <c r="A38" s="64" t="s">
        <v>154</v>
      </c>
      <c r="B38" s="61">
        <f>B4/(B3-B19)*100</f>
        <v>96.545226189355077</v>
      </c>
      <c r="C38" s="61">
        <f t="shared" ref="C38:BN38" si="3">C4/(C3-C19)*100</f>
        <v>95.990302531349599</v>
      </c>
      <c r="D38" s="61">
        <f t="shared" si="3"/>
        <v>94.752207906559335</v>
      </c>
      <c r="E38" s="61">
        <f t="shared" si="3"/>
        <v>84.72964700628323</v>
      </c>
      <c r="F38" s="61">
        <f t="shared" si="3"/>
        <v>94.270268698342292</v>
      </c>
      <c r="G38" s="61">
        <f t="shared" si="3"/>
        <v>83.164374163029734</v>
      </c>
      <c r="H38" s="61">
        <f t="shared" si="3"/>
        <v>93.087066114940882</v>
      </c>
      <c r="I38" s="61">
        <f t="shared" si="3"/>
        <v>95.481528223553838</v>
      </c>
      <c r="J38" s="61">
        <f t="shared" si="3"/>
        <v>41.032426486626235</v>
      </c>
      <c r="K38" s="61">
        <f t="shared" si="3"/>
        <v>72.844016149752719</v>
      </c>
      <c r="L38" s="61">
        <f t="shared" si="3"/>
        <v>77.559366839321015</v>
      </c>
      <c r="M38" s="61">
        <f t="shared" si="3"/>
        <v>94.226847797657157</v>
      </c>
      <c r="N38" s="61">
        <f t="shared" si="3"/>
        <v>90.856782837922964</v>
      </c>
      <c r="O38" s="61">
        <f t="shared" si="3"/>
        <v>66.253749055311445</v>
      </c>
      <c r="P38" s="61">
        <f t="shared" si="3"/>
        <v>94.502644007388554</v>
      </c>
      <c r="Q38" s="61">
        <f t="shared" si="3"/>
        <v>94.551372666023667</v>
      </c>
      <c r="R38" s="61">
        <f t="shared" si="3"/>
        <v>95.490406306279922</v>
      </c>
      <c r="S38" s="61">
        <f t="shared" si="3"/>
        <v>92.090201265302767</v>
      </c>
      <c r="T38" s="61">
        <f t="shared" si="3"/>
        <v>92.519891456689791</v>
      </c>
      <c r="U38" s="61">
        <f t="shared" si="3"/>
        <v>60.004235716037357</v>
      </c>
      <c r="V38" s="61">
        <f t="shared" si="3"/>
        <v>83.388924661980795</v>
      </c>
      <c r="W38" s="61">
        <f t="shared" si="3"/>
        <v>88.84261642572622</v>
      </c>
      <c r="X38" s="61">
        <f t="shared" si="3"/>
        <v>83.615044125402022</v>
      </c>
      <c r="Y38" s="61">
        <f t="shared" si="3"/>
        <v>83.190960787713365</v>
      </c>
      <c r="Z38" s="61">
        <f t="shared" si="3"/>
        <v>93.217617906719283</v>
      </c>
      <c r="AA38" s="61">
        <f t="shared" si="3"/>
        <v>94.823768845358586</v>
      </c>
      <c r="AB38" s="61">
        <f t="shared" si="3"/>
        <v>89.403150871864838</v>
      </c>
      <c r="AC38" s="61">
        <f t="shared" si="3"/>
        <v>96.374087794706014</v>
      </c>
      <c r="AD38" s="61">
        <f t="shared" si="3"/>
        <v>85.710946842553653</v>
      </c>
      <c r="AE38" s="61">
        <f t="shared" si="3"/>
        <v>95.368116329682252</v>
      </c>
      <c r="AF38" s="61">
        <f t="shared" si="3"/>
        <v>98.746151038549684</v>
      </c>
      <c r="AG38" s="61">
        <f t="shared" si="3"/>
        <v>93.855768864538774</v>
      </c>
      <c r="AH38" s="61">
        <f t="shared" si="3"/>
        <v>94.019804629541255</v>
      </c>
      <c r="AI38" s="61">
        <f t="shared" si="3"/>
        <v>98.149160554855541</v>
      </c>
      <c r="AJ38" s="61">
        <f t="shared" si="3"/>
        <v>92.022921116593693</v>
      </c>
      <c r="AK38" s="61">
        <f t="shared" si="3"/>
        <v>94.401695583923583</v>
      </c>
      <c r="AL38" s="61">
        <f t="shared" si="3"/>
        <v>94.977956326797639</v>
      </c>
      <c r="AM38" s="61">
        <f t="shared" si="3"/>
        <v>94.672313149176858</v>
      </c>
      <c r="AN38" s="61">
        <f t="shared" si="3"/>
        <v>90.751895742045576</v>
      </c>
      <c r="AO38" s="61">
        <f t="shared" si="3"/>
        <v>93.123764436397764</v>
      </c>
      <c r="AP38" s="61">
        <f t="shared" si="3"/>
        <v>92.371421564514449</v>
      </c>
      <c r="AQ38" s="61">
        <f t="shared" si="3"/>
        <v>84.816258918993071</v>
      </c>
      <c r="AR38" s="61">
        <f t="shared" si="3"/>
        <v>93.550262985369784</v>
      </c>
      <c r="AS38" s="61">
        <f t="shared" si="3"/>
        <v>29.951811946667529</v>
      </c>
      <c r="AT38" s="61">
        <f t="shared" si="3"/>
        <v>96.058189862862889</v>
      </c>
      <c r="AU38" s="61">
        <f t="shared" si="3"/>
        <v>90.007246575206779</v>
      </c>
      <c r="AV38" s="61">
        <f t="shared" si="3"/>
        <v>86.850336282305932</v>
      </c>
      <c r="AW38" s="61">
        <f t="shared" si="3"/>
        <v>94.255104772672979</v>
      </c>
      <c r="AX38" s="61">
        <f t="shared" si="3"/>
        <v>95.416483242632395</v>
      </c>
      <c r="AY38" s="61">
        <f t="shared" si="3"/>
        <v>95.13602732464696</v>
      </c>
      <c r="AZ38" s="61">
        <f t="shared" si="3"/>
        <v>93.065430561763037</v>
      </c>
      <c r="BA38" s="61">
        <f t="shared" si="3"/>
        <v>85.047860136210502</v>
      </c>
      <c r="BB38" s="61">
        <f t="shared" si="3"/>
        <v>95.424515815027817</v>
      </c>
      <c r="BC38" s="61">
        <f t="shared" si="3"/>
        <v>94.032675668873495</v>
      </c>
      <c r="BD38" s="61">
        <f t="shared" si="3"/>
        <v>94.876325773011345</v>
      </c>
      <c r="BE38" s="61">
        <f t="shared" si="3"/>
        <v>95.842175379461807</v>
      </c>
      <c r="BF38" s="61">
        <f t="shared" si="3"/>
        <v>51.480196086239374</v>
      </c>
      <c r="BG38" s="61">
        <f t="shared" si="3"/>
        <v>91.98702807298146</v>
      </c>
      <c r="BH38" s="61">
        <f t="shared" si="3"/>
        <v>94.910817098628911</v>
      </c>
      <c r="BI38" s="61">
        <f t="shared" si="3"/>
        <v>76.317024863414673</v>
      </c>
      <c r="BJ38" s="61">
        <f t="shared" si="3"/>
        <v>95.518728415693317</v>
      </c>
      <c r="BK38" s="61">
        <f t="shared" si="3"/>
        <v>85.157688608182994</v>
      </c>
      <c r="BL38" s="61">
        <f t="shared" si="3"/>
        <v>95.257346785387298</v>
      </c>
      <c r="BM38" s="61">
        <f t="shared" si="3"/>
        <v>88.56255906917076</v>
      </c>
      <c r="BN38" s="61">
        <f t="shared" si="3"/>
        <v>95.02022464715003</v>
      </c>
      <c r="BO38" s="61">
        <f t="shared" ref="BO38:CJ38" si="4">BO4/(BO3-BO19)*100</f>
        <v>98.12598701387725</v>
      </c>
      <c r="BP38" s="61">
        <f t="shared" si="4"/>
        <v>91.467346948637058</v>
      </c>
      <c r="BQ38" s="61">
        <f t="shared" si="4"/>
        <v>94.444133273735545</v>
      </c>
      <c r="BR38" s="61">
        <f t="shared" si="4"/>
        <v>93.589403781025325</v>
      </c>
      <c r="BS38" s="61">
        <f t="shared" si="4"/>
        <v>89.383011955500578</v>
      </c>
      <c r="BT38" s="61">
        <f t="shared" si="4"/>
        <v>94.672245345546187</v>
      </c>
      <c r="BU38" s="61">
        <f t="shared" si="4"/>
        <v>95.135173166568208</v>
      </c>
      <c r="BV38" s="61">
        <f t="shared" si="4"/>
        <v>95.023970731190872</v>
      </c>
      <c r="BW38" s="61">
        <f t="shared" si="4"/>
        <v>94.512456070382186</v>
      </c>
      <c r="BX38" s="61">
        <f t="shared" si="4"/>
        <v>93.310656176326617</v>
      </c>
      <c r="BY38" s="61">
        <f t="shared" si="4"/>
        <v>73.126570303623424</v>
      </c>
      <c r="BZ38" s="61">
        <f t="shared" si="4"/>
        <v>95.822820993397357</v>
      </c>
      <c r="CA38" s="61">
        <f t="shared" si="4"/>
        <v>87.974589564776295</v>
      </c>
      <c r="CB38" s="61">
        <f t="shared" si="4"/>
        <v>85.43548003667874</v>
      </c>
      <c r="CC38" s="61">
        <f t="shared" si="4"/>
        <v>94.259130084378114</v>
      </c>
      <c r="CD38" s="61">
        <f t="shared" si="4"/>
        <v>92.299888888718456</v>
      </c>
      <c r="CE38" s="61">
        <f t="shared" si="4"/>
        <v>96.143591670804469</v>
      </c>
      <c r="CF38" s="61">
        <f t="shared" si="4"/>
        <v>96.192417525860137</v>
      </c>
      <c r="CG38" s="61">
        <f t="shared" si="4"/>
        <v>94.34942622292418</v>
      </c>
      <c r="CH38" s="61">
        <f t="shared" si="4"/>
        <v>65.756243458337011</v>
      </c>
      <c r="CI38" s="61">
        <f t="shared" si="4"/>
        <v>94.024801737052172</v>
      </c>
      <c r="CJ38" s="61">
        <f t="shared" si="4"/>
        <v>85.484806787821483</v>
      </c>
    </row>
    <row r="40" spans="1:88">
      <c r="A40" s="98" t="s">
        <v>199</v>
      </c>
      <c r="B40" s="99">
        <f>(B3-B4)/1000</f>
        <v>776688.98</v>
      </c>
      <c r="C40" s="99">
        <f t="shared" ref="C40:BN40" si="5">(C3-C4)/1000</f>
        <v>375919.50699999998</v>
      </c>
      <c r="D40" s="99">
        <f t="shared" si="5"/>
        <v>136648.677</v>
      </c>
      <c r="E40" s="99">
        <f t="shared" si="5"/>
        <v>459627.87599999999</v>
      </c>
      <c r="F40" s="99">
        <f t="shared" si="5"/>
        <v>180617.932</v>
      </c>
      <c r="G40" s="99">
        <f t="shared" si="5"/>
        <v>10456.834999999999</v>
      </c>
      <c r="H40" s="99">
        <f t="shared" si="5"/>
        <v>259507.027</v>
      </c>
      <c r="I40" s="99">
        <f t="shared" si="5"/>
        <v>181314.796</v>
      </c>
      <c r="J40" s="99">
        <f t="shared" si="5"/>
        <v>2395687.8160000001</v>
      </c>
      <c r="K40" s="99">
        <f t="shared" si="5"/>
        <v>674814.87399999995</v>
      </c>
      <c r="L40" s="99">
        <f t="shared" si="5"/>
        <v>292343.51799999998</v>
      </c>
      <c r="M40" s="99">
        <f t="shared" si="5"/>
        <v>1105601.7790000001</v>
      </c>
      <c r="N40" s="99">
        <f t="shared" si="5"/>
        <v>48429.216</v>
      </c>
      <c r="O40" s="99">
        <f t="shared" si="5"/>
        <v>702071.66899999999</v>
      </c>
      <c r="P40" s="99">
        <f t="shared" si="5"/>
        <v>136758.065</v>
      </c>
      <c r="Q40" s="99">
        <f t="shared" si="5"/>
        <v>443240.19699999999</v>
      </c>
      <c r="R40" s="99">
        <f t="shared" si="5"/>
        <v>125581.625</v>
      </c>
      <c r="S40" s="99">
        <f t="shared" si="5"/>
        <v>149880.698</v>
      </c>
      <c r="T40" s="99">
        <f t="shared" si="5"/>
        <v>204555.44699999999</v>
      </c>
      <c r="U40" s="99">
        <f t="shared" si="5"/>
        <v>517452.80800000002</v>
      </c>
      <c r="V40" s="99">
        <f t="shared" si="5"/>
        <v>1474824.5349999999</v>
      </c>
      <c r="W40" s="99">
        <f t="shared" si="5"/>
        <v>552937.80500000005</v>
      </c>
      <c r="X40" s="99">
        <f t="shared" si="5"/>
        <v>534951.46200000006</v>
      </c>
      <c r="Y40" s="99">
        <f t="shared" si="5"/>
        <v>214756.46799999999</v>
      </c>
      <c r="Z40" s="99">
        <f t="shared" si="5"/>
        <v>930910.84299999999</v>
      </c>
      <c r="AA40" s="99">
        <f t="shared" si="5"/>
        <v>734657.24899999995</v>
      </c>
      <c r="AB40" s="99">
        <f t="shared" si="5"/>
        <v>176314.69</v>
      </c>
      <c r="AC40" s="99">
        <f t="shared" si="5"/>
        <v>157917.84899999999</v>
      </c>
      <c r="AD40" s="99">
        <f t="shared" si="5"/>
        <v>481065.26199999999</v>
      </c>
      <c r="AE40" s="99">
        <f t="shared" si="5"/>
        <v>134406.03599999999</v>
      </c>
      <c r="AF40" s="99">
        <f t="shared" si="5"/>
        <v>11204.314</v>
      </c>
      <c r="AG40" s="99">
        <f t="shared" si="5"/>
        <v>1354982.9180000001</v>
      </c>
      <c r="AH40" s="99">
        <f t="shared" si="5"/>
        <v>186536.913</v>
      </c>
      <c r="AI40" s="99">
        <f t="shared" si="5"/>
        <v>4247.2929999999997</v>
      </c>
      <c r="AJ40" s="99">
        <f t="shared" si="5"/>
        <v>564941.38699999999</v>
      </c>
      <c r="AK40" s="99">
        <f t="shared" si="5"/>
        <v>95646.834000000003</v>
      </c>
      <c r="AL40" s="99">
        <f t="shared" si="5"/>
        <v>306338.54100000003</v>
      </c>
      <c r="AM40" s="99">
        <f t="shared" si="5"/>
        <v>286386.75599999999</v>
      </c>
      <c r="AN40" s="99">
        <f t="shared" si="5"/>
        <v>392310.80300000001</v>
      </c>
      <c r="AO40" s="99">
        <f t="shared" si="5"/>
        <v>123639.101</v>
      </c>
      <c r="AP40" s="99">
        <f t="shared" si="5"/>
        <v>344121.42</v>
      </c>
      <c r="AQ40" s="99">
        <f t="shared" si="5"/>
        <v>748623.65399999998</v>
      </c>
      <c r="AR40" s="99">
        <f t="shared" si="5"/>
        <v>347646.64500000002</v>
      </c>
      <c r="AS40" s="99">
        <f t="shared" si="5"/>
        <v>1009293.098</v>
      </c>
      <c r="AT40" s="99">
        <f t="shared" si="5"/>
        <v>53073.993999999999</v>
      </c>
      <c r="AU40" s="99">
        <f t="shared" si="5"/>
        <v>61851.766000000003</v>
      </c>
      <c r="AV40" s="99">
        <f t="shared" si="5"/>
        <v>716054.05299999996</v>
      </c>
      <c r="AW40" s="99">
        <f t="shared" si="5"/>
        <v>184413.06400000001</v>
      </c>
      <c r="AX40" s="99">
        <f t="shared" si="5"/>
        <v>308047.73</v>
      </c>
      <c r="AY40" s="99">
        <f t="shared" si="5"/>
        <v>126674.289</v>
      </c>
      <c r="AZ40" s="99">
        <f t="shared" si="5"/>
        <v>49103.766000000003</v>
      </c>
      <c r="BA40" s="99">
        <f t="shared" si="5"/>
        <v>188115.204</v>
      </c>
      <c r="BB40" s="99">
        <f t="shared" si="5"/>
        <v>118768.648</v>
      </c>
      <c r="BC40" s="99">
        <f t="shared" si="5"/>
        <v>354478.31</v>
      </c>
      <c r="BD40" s="99">
        <f t="shared" si="5"/>
        <v>76385.017000000007</v>
      </c>
      <c r="BE40" s="99">
        <f t="shared" si="5"/>
        <v>83354.214999999997</v>
      </c>
      <c r="BF40" s="99">
        <f t="shared" si="5"/>
        <v>1713799.4040000001</v>
      </c>
      <c r="BG40" s="99">
        <f t="shared" si="5"/>
        <v>137695.723</v>
      </c>
      <c r="BH40" s="99">
        <f t="shared" si="5"/>
        <v>432885.32199999999</v>
      </c>
      <c r="BI40" s="99">
        <f t="shared" si="5"/>
        <v>255036.08</v>
      </c>
      <c r="BJ40" s="99">
        <f t="shared" si="5"/>
        <v>107027.73</v>
      </c>
      <c r="BK40" s="99">
        <f t="shared" si="5"/>
        <v>689745.59600000002</v>
      </c>
      <c r="BL40" s="99">
        <f t="shared" si="5"/>
        <v>115841.67200000001</v>
      </c>
      <c r="BM40" s="99">
        <f t="shared" si="5"/>
        <v>631172.34</v>
      </c>
      <c r="BN40" s="99">
        <f t="shared" si="5"/>
        <v>333607.23499999999</v>
      </c>
      <c r="BO40" s="99">
        <f t="shared" ref="BO40:CJ40" si="6">(BO3-BO4)/1000</f>
        <v>87567.494000000006</v>
      </c>
      <c r="BP40" s="99">
        <f t="shared" si="6"/>
        <v>1012909.213</v>
      </c>
      <c r="BQ40" s="99">
        <f t="shared" si="6"/>
        <v>131594.11799999999</v>
      </c>
      <c r="BR40" s="99">
        <f t="shared" si="6"/>
        <v>377922.12400000001</v>
      </c>
      <c r="BS40" s="99">
        <f t="shared" si="6"/>
        <v>158418.03599999999</v>
      </c>
      <c r="BT40" s="99">
        <f t="shared" si="6"/>
        <v>245211.43799999999</v>
      </c>
      <c r="BU40" s="99">
        <f t="shared" si="6"/>
        <v>124258.107</v>
      </c>
      <c r="BV40" s="99">
        <f t="shared" si="6"/>
        <v>245217.41899999999</v>
      </c>
      <c r="BW40" s="99">
        <f t="shared" si="6"/>
        <v>266008.01699999999</v>
      </c>
      <c r="BX40" s="99">
        <f t="shared" si="6"/>
        <v>223490.995</v>
      </c>
      <c r="BY40" s="99">
        <f t="shared" si="6"/>
        <v>299044.64799999999</v>
      </c>
      <c r="BZ40" s="99">
        <f t="shared" si="6"/>
        <v>200024.07699999999</v>
      </c>
      <c r="CA40" s="99">
        <f t="shared" si="6"/>
        <v>438802.05699999997</v>
      </c>
      <c r="CB40" s="99">
        <f t="shared" si="6"/>
        <v>889923.55200000003</v>
      </c>
      <c r="CC40" s="99">
        <f t="shared" si="6"/>
        <v>282030.11499999999</v>
      </c>
      <c r="CD40" s="99">
        <f t="shared" si="6"/>
        <v>255203.93700000001</v>
      </c>
      <c r="CE40" s="99">
        <f t="shared" si="6"/>
        <v>102436.38400000001</v>
      </c>
      <c r="CF40" s="99">
        <f t="shared" si="6"/>
        <v>163110.967</v>
      </c>
      <c r="CG40" s="99">
        <f t="shared" si="6"/>
        <v>189449.82500000001</v>
      </c>
      <c r="CH40" s="99">
        <f t="shared" si="6"/>
        <v>8181117.5769999996</v>
      </c>
      <c r="CI40" s="99">
        <f t="shared" si="6"/>
        <v>69059.260999999999</v>
      </c>
      <c r="CJ40" s="99">
        <f t="shared" si="6"/>
        <v>41025791.737000003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L43"/>
  <sheetViews>
    <sheetView zoomScaleNormal="100" workbookViewId="0">
      <pane xSplit="2" ySplit="4" topLeftCell="C5" activePane="bottomRight" state="frozen"/>
      <selection activeCell="AG3" sqref="AG3:AG4"/>
      <selection pane="topRight" activeCell="AG3" sqref="AG3:AG4"/>
      <selection pane="bottomLeft" activeCell="AG3" sqref="AG3:AG4"/>
      <selection pane="bottomRight" activeCell="AG3" sqref="AG3:AG4"/>
    </sheetView>
  </sheetViews>
  <sheetFormatPr defaultColWidth="10.42578125" defaultRowHeight="14.25" customHeight="1"/>
  <cols>
    <col min="1" max="1" width="34.7109375" style="16" customWidth="1"/>
    <col min="2" max="2" width="4.7109375" style="16" customWidth="1"/>
    <col min="3" max="3" width="14.42578125" style="2" customWidth="1"/>
    <col min="4" max="4" width="13.42578125" style="12" customWidth="1"/>
    <col min="5" max="89" width="13.42578125" style="2" customWidth="1"/>
    <col min="90" max="16384" width="10.42578125" style="2"/>
  </cols>
  <sheetData>
    <row r="1" spans="1:90" ht="10.5" customHeight="1">
      <c r="A1" s="14"/>
      <c r="B1" s="14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CI1" s="1"/>
      <c r="CJ1" s="1"/>
      <c r="CK1" s="1"/>
    </row>
    <row r="2" spans="1:90" ht="12" customHeight="1">
      <c r="A2" s="17" t="s">
        <v>88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CI2" s="4"/>
    </row>
    <row r="3" spans="1:90" s="8" customFormat="1" ht="42.75" customHeight="1">
      <c r="A3" s="32" t="s">
        <v>89</v>
      </c>
      <c r="B3" s="189" t="s">
        <v>87</v>
      </c>
      <c r="C3" s="6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18</v>
      </c>
      <c r="V3" s="5" t="s">
        <v>19</v>
      </c>
      <c r="W3" s="5" t="s">
        <v>20</v>
      </c>
      <c r="X3" s="5" t="s">
        <v>21</v>
      </c>
      <c r="Y3" s="5" t="s">
        <v>22</v>
      </c>
      <c r="Z3" s="5" t="s">
        <v>23</v>
      </c>
      <c r="AA3" s="5" t="s">
        <v>24</v>
      </c>
      <c r="AB3" s="5" t="s">
        <v>25</v>
      </c>
      <c r="AC3" s="5" t="s">
        <v>26</v>
      </c>
      <c r="AD3" s="5" t="s">
        <v>27</v>
      </c>
      <c r="AE3" s="5" t="s">
        <v>28</v>
      </c>
      <c r="AF3" s="5" t="s">
        <v>29</v>
      </c>
      <c r="AG3" s="5" t="s">
        <v>30</v>
      </c>
      <c r="AH3" s="5" t="s">
        <v>31</v>
      </c>
      <c r="AI3" s="5" t="s">
        <v>32</v>
      </c>
      <c r="AJ3" s="5" t="s">
        <v>33</v>
      </c>
      <c r="AK3" s="5" t="s">
        <v>34</v>
      </c>
      <c r="AL3" s="5" t="s">
        <v>35</v>
      </c>
      <c r="AM3" s="5" t="s">
        <v>36</v>
      </c>
      <c r="AN3" s="5" t="s">
        <v>37</v>
      </c>
      <c r="AO3" s="5" t="s">
        <v>38</v>
      </c>
      <c r="AP3" s="5" t="s">
        <v>39</v>
      </c>
      <c r="AQ3" s="5" t="s">
        <v>40</v>
      </c>
      <c r="AR3" s="5" t="s">
        <v>41</v>
      </c>
      <c r="AS3" s="5" t="s">
        <v>42</v>
      </c>
      <c r="AT3" s="5" t="s">
        <v>43</v>
      </c>
      <c r="AU3" s="5" t="s">
        <v>44</v>
      </c>
      <c r="AV3" s="5" t="s">
        <v>45</v>
      </c>
      <c r="AW3" s="5" t="s">
        <v>46</v>
      </c>
      <c r="AX3" s="5" t="s">
        <v>47</v>
      </c>
      <c r="AY3" s="5" t="s">
        <v>48</v>
      </c>
      <c r="AZ3" s="5" t="s">
        <v>49</v>
      </c>
      <c r="BA3" s="5" t="s">
        <v>50</v>
      </c>
      <c r="BB3" s="5" t="s">
        <v>51</v>
      </c>
      <c r="BC3" s="5" t="s">
        <v>52</v>
      </c>
      <c r="BD3" s="5" t="s">
        <v>53</v>
      </c>
      <c r="BE3" s="5" t="s">
        <v>54</v>
      </c>
      <c r="BF3" s="5" t="s">
        <v>55</v>
      </c>
      <c r="BG3" s="5" t="s">
        <v>56</v>
      </c>
      <c r="BH3" s="5" t="s">
        <v>57</v>
      </c>
      <c r="BI3" s="5" t="s">
        <v>58</v>
      </c>
      <c r="BJ3" s="5" t="s">
        <v>59</v>
      </c>
      <c r="BK3" s="5" t="s">
        <v>60</v>
      </c>
      <c r="BL3" s="5" t="s">
        <v>61</v>
      </c>
      <c r="BM3" s="5" t="s">
        <v>62</v>
      </c>
      <c r="BN3" s="5" t="s">
        <v>63</v>
      </c>
      <c r="BO3" s="5" t="s">
        <v>64</v>
      </c>
      <c r="BP3" s="5" t="s">
        <v>65</v>
      </c>
      <c r="BQ3" s="5" t="s">
        <v>66</v>
      </c>
      <c r="BR3" s="5" t="s">
        <v>67</v>
      </c>
      <c r="BS3" s="5" t="s">
        <v>68</v>
      </c>
      <c r="BT3" s="5" t="s">
        <v>69</v>
      </c>
      <c r="BU3" s="5" t="s">
        <v>70</v>
      </c>
      <c r="BV3" s="5" t="s">
        <v>71</v>
      </c>
      <c r="BW3" s="5" t="s">
        <v>72</v>
      </c>
      <c r="BX3" s="5" t="s">
        <v>73</v>
      </c>
      <c r="BY3" s="5" t="s">
        <v>74</v>
      </c>
      <c r="BZ3" s="5" t="s">
        <v>75</v>
      </c>
      <c r="CA3" s="5" t="s">
        <v>76</v>
      </c>
      <c r="CB3" s="5" t="s">
        <v>77</v>
      </c>
      <c r="CC3" s="5" t="s">
        <v>78</v>
      </c>
      <c r="CD3" s="5" t="s">
        <v>79</v>
      </c>
      <c r="CE3" s="5" t="s">
        <v>80</v>
      </c>
      <c r="CF3" s="5" t="s">
        <v>81</v>
      </c>
      <c r="CG3" s="5" t="s">
        <v>82</v>
      </c>
      <c r="CH3" s="5" t="s">
        <v>83</v>
      </c>
      <c r="CI3" s="5" t="s">
        <v>84</v>
      </c>
      <c r="CJ3" s="5" t="s">
        <v>85</v>
      </c>
      <c r="CK3" s="5" t="s">
        <v>86</v>
      </c>
      <c r="CL3" s="7"/>
    </row>
    <row r="4" spans="1:90" s="11" customFormat="1" ht="18" customHeight="1">
      <c r="A4" s="33" t="s">
        <v>155</v>
      </c>
      <c r="B4" s="190"/>
      <c r="C4" s="10">
        <v>146317827</v>
      </c>
      <c r="D4" s="9">
        <v>1551530</v>
      </c>
      <c r="E4" s="9">
        <v>1210553</v>
      </c>
      <c r="F4" s="9">
        <v>1393807</v>
      </c>
      <c r="G4" s="9">
        <v>2288007</v>
      </c>
      <c r="H4" s="9">
        <v>996319</v>
      </c>
      <c r="I4" s="9">
        <v>1006264</v>
      </c>
      <c r="J4" s="9">
        <v>656226</v>
      </c>
      <c r="K4" s="9">
        <v>1123250</v>
      </c>
      <c r="L4" s="9">
        <v>1181761</v>
      </c>
      <c r="M4" s="9">
        <v>7643552</v>
      </c>
      <c r="N4" s="9">
        <v>773265</v>
      </c>
      <c r="O4" s="9">
        <v>1126590</v>
      </c>
      <c r="P4" s="9">
        <v>955351</v>
      </c>
      <c r="Q4" s="9">
        <v>1004669</v>
      </c>
      <c r="R4" s="9">
        <v>1311895</v>
      </c>
      <c r="S4" s="9">
        <v>1495245</v>
      </c>
      <c r="T4" s="9">
        <v>1311117</v>
      </c>
      <c r="U4" s="9">
        <v>12277497</v>
      </c>
      <c r="V4" s="9">
        <v>652313</v>
      </c>
      <c r="W4" s="9">
        <v>895304</v>
      </c>
      <c r="X4" s="9">
        <v>1153643</v>
      </c>
      <c r="Y4" s="9">
        <v>45556</v>
      </c>
      <c r="Z4" s="9">
        <v>1215362</v>
      </c>
      <c r="AA4" s="9">
        <v>989315</v>
      </c>
      <c r="AB4" s="9">
        <v>1567897</v>
      </c>
      <c r="AC4" s="9">
        <v>750901</v>
      </c>
      <c r="AD4" s="9">
        <v>624646</v>
      </c>
      <c r="AE4" s="9">
        <v>634556</v>
      </c>
      <c r="AF4" s="9">
        <v>5613344</v>
      </c>
      <c r="AG4" s="9">
        <v>410564</v>
      </c>
      <c r="AH4" s="9">
        <v>269223</v>
      </c>
      <c r="AI4" s="9">
        <v>1853742</v>
      </c>
      <c r="AJ4" s="9">
        <v>5427517</v>
      </c>
      <c r="AK4" s="9">
        <v>992299</v>
      </c>
      <c r="AL4" s="9">
        <v>2488730</v>
      </c>
      <c r="AM4" s="9">
        <v>4069242</v>
      </c>
      <c r="AN4" s="9">
        <v>415531</v>
      </c>
      <c r="AO4" s="9">
        <v>2592414</v>
      </c>
      <c r="AP4" s="9">
        <v>429682</v>
      </c>
      <c r="AQ4" s="9">
        <v>752902</v>
      </c>
      <c r="AR4" s="9">
        <v>412747</v>
      </c>
      <c r="AS4" s="9">
        <v>689418</v>
      </c>
      <c r="AT4" s="9">
        <v>1402208</v>
      </c>
      <c r="AU4" s="9">
        <v>2713810</v>
      </c>
      <c r="AV4" s="9">
        <v>4057436</v>
      </c>
      <c r="AW4" s="9">
        <v>682216</v>
      </c>
      <c r="AX4" s="9">
        <v>775505</v>
      </c>
      <c r="AY4" s="9">
        <v>3785363</v>
      </c>
      <c r="AZ4" s="9">
        <v>1537811</v>
      </c>
      <c r="BA4" s="9">
        <v>1249569</v>
      </c>
      <c r="BB4" s="9">
        <v>2671809</v>
      </c>
      <c r="BC4" s="9">
        <v>1339837</v>
      </c>
      <c r="BD4" s="9">
        <v>3250731</v>
      </c>
      <c r="BE4" s="9">
        <v>2057648</v>
      </c>
      <c r="BF4" s="9">
        <v>1310986</v>
      </c>
      <c r="BG4" s="9">
        <v>3208110</v>
      </c>
      <c r="BH4" s="9">
        <v>2464692</v>
      </c>
      <c r="BI4" s="9">
        <v>1243818</v>
      </c>
      <c r="BJ4" s="9">
        <v>876395</v>
      </c>
      <c r="BK4" s="9">
        <v>4439849</v>
      </c>
      <c r="BL4" s="9">
        <v>1508586</v>
      </c>
      <c r="BM4" s="9">
        <v>1627126</v>
      </c>
      <c r="BN4" s="9">
        <v>560717</v>
      </c>
      <c r="BO4" s="9">
        <v>3549910</v>
      </c>
      <c r="BP4" s="9">
        <v>225922</v>
      </c>
      <c r="BQ4" s="9">
        <v>319379</v>
      </c>
      <c r="BR4" s="9">
        <v>547891</v>
      </c>
      <c r="BS4" s="9">
        <v>2400058</v>
      </c>
      <c r="BT4" s="9">
        <v>2933315</v>
      </c>
      <c r="BU4" s="9">
        <v>2516923</v>
      </c>
      <c r="BV4" s="9">
        <v>2639305</v>
      </c>
      <c r="BW4" s="9">
        <v>2818129</v>
      </c>
      <c r="BX4" s="9">
        <v>1997287</v>
      </c>
      <c r="BY4" s="9">
        <v>1054735</v>
      </c>
      <c r="BZ4" s="9">
        <v>987653</v>
      </c>
      <c r="CA4" s="9">
        <v>974393</v>
      </c>
      <c r="CB4" s="9">
        <v>310574</v>
      </c>
      <c r="CC4" s="9">
        <v>1069301</v>
      </c>
      <c r="CD4" s="9">
        <v>1892404</v>
      </c>
      <c r="CE4" s="9">
        <v>1344709</v>
      </c>
      <c r="CF4" s="9">
        <v>803053</v>
      </c>
      <c r="CG4" s="9">
        <v>149891</v>
      </c>
      <c r="CH4" s="9">
        <v>523024</v>
      </c>
      <c r="CI4" s="9">
        <v>168776</v>
      </c>
      <c r="CJ4" s="9">
        <v>48008</v>
      </c>
      <c r="CK4" s="9">
        <v>25219</v>
      </c>
    </row>
    <row r="5" spans="1:90" s="13" customFormat="1" ht="25.5">
      <c r="A5" s="20" t="s">
        <v>90</v>
      </c>
      <c r="B5" s="21" t="s">
        <v>91</v>
      </c>
      <c r="C5" s="34">
        <f>SUM(D5:CK5)</f>
        <v>177986925168</v>
      </c>
      <c r="D5" s="34">
        <v>1375984478</v>
      </c>
      <c r="E5" s="34">
        <v>1002782836</v>
      </c>
      <c r="F5" s="34">
        <v>3474588676</v>
      </c>
      <c r="G5" s="34">
        <v>1961679372</v>
      </c>
      <c r="H5" s="34">
        <v>845431647</v>
      </c>
      <c r="I5" s="34">
        <v>936441883</v>
      </c>
      <c r="J5" s="34">
        <v>552959829</v>
      </c>
      <c r="K5" s="34">
        <v>1013544430</v>
      </c>
      <c r="L5" s="34">
        <v>826809767</v>
      </c>
      <c r="M5" s="34">
        <v>12173901301</v>
      </c>
      <c r="N5" s="34">
        <v>667256931</v>
      </c>
      <c r="O5" s="34">
        <v>736083291</v>
      </c>
      <c r="P5" s="34">
        <v>727556364</v>
      </c>
      <c r="Q5" s="34">
        <v>790074845</v>
      </c>
      <c r="R5" s="34">
        <v>1394186144</v>
      </c>
      <c r="S5" s="34">
        <v>1302993220</v>
      </c>
      <c r="T5" s="34">
        <v>1172362314</v>
      </c>
      <c r="U5" s="34">
        <v>23686947192</v>
      </c>
      <c r="V5" s="34">
        <v>782217050</v>
      </c>
      <c r="W5" s="34">
        <v>1385673963</v>
      </c>
      <c r="X5" s="34">
        <v>5219805242</v>
      </c>
      <c r="Y5" s="34">
        <v>225898298</v>
      </c>
      <c r="Z5" s="34">
        <v>2798116947</v>
      </c>
      <c r="AA5" s="34">
        <v>833195988</v>
      </c>
      <c r="AB5" s="34">
        <v>2089162104</v>
      </c>
      <c r="AC5" s="34">
        <v>1225126071</v>
      </c>
      <c r="AD5" s="34">
        <v>487881318</v>
      </c>
      <c r="AE5" s="34">
        <v>524875209</v>
      </c>
      <c r="AF5" s="34">
        <v>10324891664</v>
      </c>
      <c r="AG5" s="34">
        <v>440873140</v>
      </c>
      <c r="AH5" s="34">
        <v>231412202</v>
      </c>
      <c r="AI5" s="34">
        <v>1893833479</v>
      </c>
      <c r="AJ5" s="34">
        <v>4662807987</v>
      </c>
      <c r="AK5" s="34">
        <v>1142582954</v>
      </c>
      <c r="AL5" s="34">
        <v>2058842833</v>
      </c>
      <c r="AM5" s="34">
        <v>2749673354</v>
      </c>
      <c r="AN5" s="34">
        <v>391319217</v>
      </c>
      <c r="AO5" s="34">
        <v>1823937393</v>
      </c>
      <c r="AP5" s="34">
        <v>381061965</v>
      </c>
      <c r="AQ5" s="34">
        <v>770906483</v>
      </c>
      <c r="AR5" s="34">
        <v>443329604</v>
      </c>
      <c r="AS5" s="34">
        <v>623731131</v>
      </c>
      <c r="AT5" s="34">
        <v>1069516100</v>
      </c>
      <c r="AU5" s="34">
        <v>2182882274</v>
      </c>
      <c r="AV5" s="34">
        <v>3351088488</v>
      </c>
      <c r="AW5" s="34">
        <v>540130717</v>
      </c>
      <c r="AX5" s="34">
        <v>629697274</v>
      </c>
      <c r="AY5" s="34">
        <v>3451322972</v>
      </c>
      <c r="AZ5" s="34">
        <v>1302012154</v>
      </c>
      <c r="BA5" s="34">
        <v>1691571022</v>
      </c>
      <c r="BB5" s="34">
        <v>2794289291</v>
      </c>
      <c r="BC5" s="34">
        <v>1713022652</v>
      </c>
      <c r="BD5" s="34">
        <v>2527861836</v>
      </c>
      <c r="BE5" s="34">
        <v>1842834084</v>
      </c>
      <c r="BF5" s="34">
        <v>1491166722</v>
      </c>
      <c r="BG5" s="34">
        <v>2980126204</v>
      </c>
      <c r="BH5" s="34">
        <v>1901462359</v>
      </c>
      <c r="BI5" s="34">
        <v>954729321</v>
      </c>
      <c r="BJ5" s="34">
        <v>725781315</v>
      </c>
      <c r="BK5" s="34">
        <v>4942994767</v>
      </c>
      <c r="BL5" s="34">
        <v>1468083383</v>
      </c>
      <c r="BM5" s="34">
        <v>2690225281</v>
      </c>
      <c r="BN5" s="34">
        <v>1888988313</v>
      </c>
      <c r="BO5" s="34">
        <v>3266764389</v>
      </c>
      <c r="BP5" s="34">
        <v>277242926</v>
      </c>
      <c r="BQ5" s="34">
        <v>610236584</v>
      </c>
      <c r="BR5" s="34">
        <v>654461513</v>
      </c>
      <c r="BS5" s="34">
        <v>2160872992</v>
      </c>
      <c r="BT5" s="34">
        <v>3712452404</v>
      </c>
      <c r="BU5" s="34">
        <v>3897102489</v>
      </c>
      <c r="BV5" s="34">
        <v>2609432165</v>
      </c>
      <c r="BW5" s="34">
        <v>2112155364</v>
      </c>
      <c r="BX5" s="34">
        <v>1713424731</v>
      </c>
      <c r="BY5" s="34">
        <v>1188833802</v>
      </c>
      <c r="BZ5" s="34">
        <v>1143011238</v>
      </c>
      <c r="CA5" s="34">
        <v>4562938339</v>
      </c>
      <c r="CB5" s="34">
        <v>1207390201</v>
      </c>
      <c r="CC5" s="34">
        <v>1621111894</v>
      </c>
      <c r="CD5" s="34">
        <v>2291275389</v>
      </c>
      <c r="CE5" s="34">
        <v>1722128767</v>
      </c>
      <c r="CF5" s="34">
        <v>928176597</v>
      </c>
      <c r="CG5" s="34">
        <v>618542350</v>
      </c>
      <c r="CH5" s="34">
        <v>864285477</v>
      </c>
      <c r="CI5" s="34">
        <v>307508253</v>
      </c>
      <c r="CJ5" s="34">
        <v>195502400</v>
      </c>
      <c r="CK5" s="34">
        <v>29548259</v>
      </c>
    </row>
    <row r="6" spans="1:90" s="19" customFormat="1" ht="51">
      <c r="A6" s="22" t="s">
        <v>92</v>
      </c>
      <c r="B6" s="23" t="s">
        <v>93</v>
      </c>
      <c r="C6" s="34">
        <f t="shared" ref="C6:C35" si="0">SUM(D6:CK6)</f>
        <v>129162801099</v>
      </c>
      <c r="D6" s="35">
        <v>1108420677</v>
      </c>
      <c r="E6" s="35">
        <v>782820508</v>
      </c>
      <c r="F6" s="35">
        <v>993063696</v>
      </c>
      <c r="G6" s="35">
        <v>1614911492</v>
      </c>
      <c r="H6" s="35">
        <v>663698871</v>
      </c>
      <c r="I6" s="35">
        <v>690406000</v>
      </c>
      <c r="J6" s="35">
        <v>368172934</v>
      </c>
      <c r="K6" s="35">
        <v>824211646</v>
      </c>
      <c r="L6" s="35">
        <v>657795476</v>
      </c>
      <c r="M6" s="35">
        <v>10611612716</v>
      </c>
      <c r="N6" s="35">
        <v>543748127</v>
      </c>
      <c r="O6" s="35">
        <v>606156093</v>
      </c>
      <c r="P6" s="35">
        <v>569489328</v>
      </c>
      <c r="Q6" s="35">
        <v>582866664</v>
      </c>
      <c r="R6" s="35">
        <v>1074240532</v>
      </c>
      <c r="S6" s="35">
        <v>1076343637</v>
      </c>
      <c r="T6" s="35">
        <v>972032113</v>
      </c>
      <c r="U6" s="35">
        <v>15118980610</v>
      </c>
      <c r="V6" s="35">
        <v>599321244</v>
      </c>
      <c r="W6" s="35">
        <v>1227323590</v>
      </c>
      <c r="X6" s="35">
        <v>1345119997</v>
      </c>
      <c r="Y6" s="35">
        <v>186774015</v>
      </c>
      <c r="Z6" s="35">
        <v>846647165</v>
      </c>
      <c r="AA6" s="35">
        <v>673277156</v>
      </c>
      <c r="AB6" s="35">
        <v>1551418289</v>
      </c>
      <c r="AC6" s="35">
        <v>1080862975</v>
      </c>
      <c r="AD6" s="35">
        <v>396172683</v>
      </c>
      <c r="AE6" s="35">
        <v>420888089</v>
      </c>
      <c r="AF6" s="35">
        <v>8937341079</v>
      </c>
      <c r="AG6" s="35">
        <v>326233583</v>
      </c>
      <c r="AH6" s="35">
        <v>177656283</v>
      </c>
      <c r="AI6" s="35">
        <v>1486084575</v>
      </c>
      <c r="AJ6" s="35">
        <v>3593240640</v>
      </c>
      <c r="AK6" s="35">
        <v>955448534</v>
      </c>
      <c r="AL6" s="35">
        <v>1292499059</v>
      </c>
      <c r="AM6" s="35">
        <v>2069419233</v>
      </c>
      <c r="AN6" s="35">
        <v>321953149</v>
      </c>
      <c r="AO6" s="35">
        <v>1557043849</v>
      </c>
      <c r="AP6" s="35">
        <v>306676759</v>
      </c>
      <c r="AQ6" s="35">
        <v>617150667</v>
      </c>
      <c r="AR6" s="35">
        <v>341743736</v>
      </c>
      <c r="AS6" s="35">
        <v>474659035</v>
      </c>
      <c r="AT6" s="35">
        <v>801232400</v>
      </c>
      <c r="AU6" s="35">
        <v>1753353238</v>
      </c>
      <c r="AV6" s="35">
        <v>2582847914</v>
      </c>
      <c r="AW6" s="35">
        <v>421021379</v>
      </c>
      <c r="AX6" s="35">
        <v>529255113</v>
      </c>
      <c r="AY6" s="35">
        <v>2883155588</v>
      </c>
      <c r="AZ6" s="35">
        <v>1018062209</v>
      </c>
      <c r="BA6" s="35">
        <v>997157486</v>
      </c>
      <c r="BB6" s="35">
        <v>2002132149</v>
      </c>
      <c r="BC6" s="35">
        <v>1158385843</v>
      </c>
      <c r="BD6" s="35">
        <v>1976777014</v>
      </c>
      <c r="BE6" s="35">
        <v>1469311737</v>
      </c>
      <c r="BF6" s="35">
        <v>1120723374</v>
      </c>
      <c r="BG6" s="35">
        <v>2194883114</v>
      </c>
      <c r="BH6" s="35">
        <v>1545563225</v>
      </c>
      <c r="BI6" s="35">
        <v>635612511</v>
      </c>
      <c r="BJ6" s="35">
        <v>551315257</v>
      </c>
      <c r="BK6" s="35">
        <v>3699778491</v>
      </c>
      <c r="BL6" s="35">
        <v>1174499632</v>
      </c>
      <c r="BM6" s="35">
        <v>2198269688</v>
      </c>
      <c r="BN6" s="35">
        <v>1724494309</v>
      </c>
      <c r="BO6" s="35">
        <v>2432821417</v>
      </c>
      <c r="BP6" s="35">
        <v>211762069</v>
      </c>
      <c r="BQ6" s="35">
        <v>362470698</v>
      </c>
      <c r="BR6" s="35">
        <v>537507004</v>
      </c>
      <c r="BS6" s="35">
        <v>1690323525</v>
      </c>
      <c r="BT6" s="35">
        <v>3193688095</v>
      </c>
      <c r="BU6" s="35">
        <v>2686264435</v>
      </c>
      <c r="BV6" s="35">
        <v>2002663603</v>
      </c>
      <c r="BW6" s="35">
        <v>1779282470</v>
      </c>
      <c r="BX6" s="35">
        <v>1292170498</v>
      </c>
      <c r="BY6" s="35">
        <v>958746345</v>
      </c>
      <c r="BZ6" s="35">
        <v>905230614</v>
      </c>
      <c r="CA6" s="35">
        <v>1746822186</v>
      </c>
      <c r="CB6" s="35">
        <v>710253483</v>
      </c>
      <c r="CC6" s="35">
        <v>940392942</v>
      </c>
      <c r="CD6" s="35">
        <v>1814735857</v>
      </c>
      <c r="CE6" s="35">
        <v>1519794730</v>
      </c>
      <c r="CF6" s="35">
        <v>780117399</v>
      </c>
      <c r="CG6" s="35">
        <v>438059865</v>
      </c>
      <c r="CH6" s="35">
        <v>751045491</v>
      </c>
      <c r="CI6" s="35">
        <v>212070887</v>
      </c>
      <c r="CJ6" s="35">
        <v>95125400</v>
      </c>
      <c r="CK6" s="35">
        <v>19693911</v>
      </c>
    </row>
    <row r="7" spans="1:90" s="19" customFormat="1" ht="15">
      <c r="A7" s="24" t="s">
        <v>94</v>
      </c>
      <c r="B7" s="18" t="s">
        <v>95</v>
      </c>
      <c r="C7" s="34">
        <f t="shared" si="0"/>
        <v>99876000291</v>
      </c>
      <c r="D7" s="35">
        <v>844219312</v>
      </c>
      <c r="E7" s="35">
        <v>602532354</v>
      </c>
      <c r="F7" s="35">
        <v>761987745</v>
      </c>
      <c r="G7" s="35">
        <v>1241933761</v>
      </c>
      <c r="H7" s="35">
        <v>511071173</v>
      </c>
      <c r="I7" s="35">
        <v>530653908</v>
      </c>
      <c r="J7" s="35">
        <v>283818203</v>
      </c>
      <c r="K7" s="35">
        <v>706558339</v>
      </c>
      <c r="L7" s="35">
        <v>520829186</v>
      </c>
      <c r="M7" s="35">
        <v>8311050722</v>
      </c>
      <c r="N7" s="35">
        <v>418645156</v>
      </c>
      <c r="O7" s="35">
        <v>464987915</v>
      </c>
      <c r="P7" s="35">
        <v>436905069</v>
      </c>
      <c r="Q7" s="35">
        <v>451985860</v>
      </c>
      <c r="R7" s="35">
        <v>828812696</v>
      </c>
      <c r="S7" s="35">
        <v>828206426</v>
      </c>
      <c r="T7" s="35">
        <v>739353968</v>
      </c>
      <c r="U7" s="35">
        <v>11805157648</v>
      </c>
      <c r="V7" s="35">
        <v>456184043</v>
      </c>
      <c r="W7" s="35">
        <v>974534371</v>
      </c>
      <c r="X7" s="35">
        <v>1021735331</v>
      </c>
      <c r="Y7" s="35">
        <v>141645232</v>
      </c>
      <c r="Z7" s="35">
        <v>654152382</v>
      </c>
      <c r="AA7" s="35">
        <v>517099682</v>
      </c>
      <c r="AB7" s="35">
        <v>1187148133</v>
      </c>
      <c r="AC7" s="35">
        <v>821100703</v>
      </c>
      <c r="AD7" s="35">
        <v>304615778</v>
      </c>
      <c r="AE7" s="35">
        <v>323615311</v>
      </c>
      <c r="AF7" s="35">
        <v>6977490238</v>
      </c>
      <c r="AG7" s="35">
        <v>251492595</v>
      </c>
      <c r="AH7" s="35">
        <v>144520340</v>
      </c>
      <c r="AI7" s="35">
        <v>1132896738</v>
      </c>
      <c r="AJ7" s="35">
        <v>2763143157</v>
      </c>
      <c r="AK7" s="35">
        <v>728945099</v>
      </c>
      <c r="AL7" s="35">
        <v>993343650</v>
      </c>
      <c r="AM7" s="35">
        <v>1592107243</v>
      </c>
      <c r="AN7" s="35">
        <v>249357975</v>
      </c>
      <c r="AO7" s="35">
        <v>1198740373</v>
      </c>
      <c r="AP7" s="35">
        <v>237184450</v>
      </c>
      <c r="AQ7" s="35">
        <v>477402212</v>
      </c>
      <c r="AR7" s="35">
        <v>263570558</v>
      </c>
      <c r="AS7" s="35">
        <v>364606358</v>
      </c>
      <c r="AT7" s="35">
        <v>616270400</v>
      </c>
      <c r="AU7" s="35">
        <v>1343051528</v>
      </c>
      <c r="AV7" s="35">
        <v>1998767156</v>
      </c>
      <c r="AW7" s="35">
        <v>317324527</v>
      </c>
      <c r="AX7" s="35">
        <v>401281202</v>
      </c>
      <c r="AY7" s="35">
        <v>2212753126</v>
      </c>
      <c r="AZ7" s="35">
        <v>801032261</v>
      </c>
      <c r="BA7" s="35">
        <v>756991628</v>
      </c>
      <c r="BB7" s="35">
        <v>1539673698</v>
      </c>
      <c r="BC7" s="35">
        <v>889806626</v>
      </c>
      <c r="BD7" s="35">
        <v>1513331916</v>
      </c>
      <c r="BE7" s="35">
        <v>1137447066</v>
      </c>
      <c r="BF7" s="35">
        <v>861193087</v>
      </c>
      <c r="BG7" s="35">
        <v>1684124895</v>
      </c>
      <c r="BH7" s="35">
        <v>1191565125</v>
      </c>
      <c r="BI7" s="35">
        <v>490997137</v>
      </c>
      <c r="BJ7" s="35">
        <v>425624142</v>
      </c>
      <c r="BK7" s="35">
        <v>2858363662</v>
      </c>
      <c r="BL7" s="35">
        <v>903973506</v>
      </c>
      <c r="BM7" s="35">
        <v>1673253001</v>
      </c>
      <c r="BN7" s="35">
        <v>1348748188</v>
      </c>
      <c r="BO7" s="35">
        <v>1883286632</v>
      </c>
      <c r="BP7" s="35">
        <v>160555594</v>
      </c>
      <c r="BQ7" s="35">
        <v>277220348</v>
      </c>
      <c r="BR7" s="35">
        <v>417869873</v>
      </c>
      <c r="BS7" s="35">
        <v>1302035004</v>
      </c>
      <c r="BT7" s="35">
        <v>2453820885</v>
      </c>
      <c r="BU7" s="35">
        <v>2042912429</v>
      </c>
      <c r="BV7" s="35">
        <v>1535532122</v>
      </c>
      <c r="BW7" s="35">
        <v>1377127869</v>
      </c>
      <c r="BX7" s="35">
        <v>992077192</v>
      </c>
      <c r="BY7" s="35">
        <v>736423699</v>
      </c>
      <c r="BZ7" s="35">
        <v>697730382</v>
      </c>
      <c r="CA7" s="35">
        <v>1302382225</v>
      </c>
      <c r="CB7" s="35">
        <v>543172034</v>
      </c>
      <c r="CC7" s="35">
        <v>719806385</v>
      </c>
      <c r="CD7" s="35">
        <v>1407141903</v>
      </c>
      <c r="CE7" s="35">
        <v>1170778030</v>
      </c>
      <c r="CF7" s="35">
        <v>608305568</v>
      </c>
      <c r="CG7" s="35">
        <v>391845957</v>
      </c>
      <c r="CH7" s="35">
        <v>571343955</v>
      </c>
      <c r="CI7" s="35">
        <v>164158944</v>
      </c>
      <c r="CJ7" s="35">
        <v>74432100</v>
      </c>
      <c r="CK7" s="35">
        <v>15125891</v>
      </c>
    </row>
    <row r="8" spans="1:90" s="19" customFormat="1" ht="38.25">
      <c r="A8" s="24" t="s">
        <v>96</v>
      </c>
      <c r="B8" s="18" t="s">
        <v>97</v>
      </c>
      <c r="C8" s="34">
        <f t="shared" si="0"/>
        <v>440967358</v>
      </c>
      <c r="D8" s="35" t="s">
        <v>151</v>
      </c>
      <c r="E8" s="35">
        <v>597611</v>
      </c>
      <c r="F8" s="35">
        <v>911052</v>
      </c>
      <c r="G8" s="35">
        <v>532956</v>
      </c>
      <c r="H8" s="35">
        <v>106637</v>
      </c>
      <c r="I8" s="35">
        <v>1988748</v>
      </c>
      <c r="J8" s="35">
        <v>717487</v>
      </c>
      <c r="K8" s="35">
        <v>1165468</v>
      </c>
      <c r="L8" s="35">
        <v>169400</v>
      </c>
      <c r="M8" s="35">
        <v>14611</v>
      </c>
      <c r="N8" s="35">
        <v>15518</v>
      </c>
      <c r="O8" s="35">
        <v>109300</v>
      </c>
      <c r="P8" s="35">
        <v>671879</v>
      </c>
      <c r="Q8" s="35">
        <v>913173</v>
      </c>
      <c r="R8" s="35">
        <v>596928</v>
      </c>
      <c r="S8" s="35">
        <v>104700</v>
      </c>
      <c r="T8" s="35">
        <v>1117832</v>
      </c>
      <c r="U8" s="35">
        <v>123164787</v>
      </c>
      <c r="V8" s="35">
        <v>4520783</v>
      </c>
      <c r="W8" s="35">
        <v>9422003</v>
      </c>
      <c r="X8" s="35">
        <v>15643177</v>
      </c>
      <c r="Y8" s="35">
        <v>731864</v>
      </c>
      <c r="Z8" s="35">
        <v>741829</v>
      </c>
      <c r="AA8" s="35">
        <v>1247114</v>
      </c>
      <c r="AB8" s="35">
        <v>985706</v>
      </c>
      <c r="AC8" s="35">
        <v>12048544</v>
      </c>
      <c r="AD8" s="35">
        <v>30250</v>
      </c>
      <c r="AE8" s="35">
        <v>151794</v>
      </c>
      <c r="AF8" s="35">
        <v>2888662</v>
      </c>
      <c r="AG8" s="35">
        <v>962888</v>
      </c>
      <c r="AH8" s="35">
        <v>25610</v>
      </c>
      <c r="AI8" s="35">
        <v>9847146</v>
      </c>
      <c r="AJ8" s="35">
        <v>8081061</v>
      </c>
      <c r="AK8" s="35">
        <v>34408</v>
      </c>
      <c r="AL8" s="35">
        <v>261657</v>
      </c>
      <c r="AM8" s="35">
        <v>907810</v>
      </c>
      <c r="AN8" s="35">
        <v>631505</v>
      </c>
      <c r="AO8" s="35">
        <v>1066655</v>
      </c>
      <c r="AP8" s="35">
        <v>187248</v>
      </c>
      <c r="AQ8" s="35">
        <v>139625</v>
      </c>
      <c r="AR8" s="35" t="s">
        <v>151</v>
      </c>
      <c r="AS8" s="35">
        <v>12000</v>
      </c>
      <c r="AT8" s="35" t="s">
        <v>151</v>
      </c>
      <c r="AU8" s="35">
        <v>659387</v>
      </c>
      <c r="AV8" s="35">
        <v>735273</v>
      </c>
      <c r="AW8" s="35">
        <v>242700</v>
      </c>
      <c r="AX8" s="35">
        <v>259278</v>
      </c>
      <c r="AY8" s="35">
        <v>1781491</v>
      </c>
      <c r="AZ8" s="35">
        <v>277790</v>
      </c>
      <c r="BA8" s="35">
        <v>8597711</v>
      </c>
      <c r="BB8" s="35">
        <v>1478213</v>
      </c>
      <c r="BC8" s="35">
        <v>1681564</v>
      </c>
      <c r="BD8" s="35">
        <v>413945</v>
      </c>
      <c r="BE8" s="35">
        <v>5042328</v>
      </c>
      <c r="BF8" s="35">
        <v>39100</v>
      </c>
      <c r="BG8" s="35">
        <v>628728</v>
      </c>
      <c r="BH8" s="35">
        <v>606348</v>
      </c>
      <c r="BI8" s="35">
        <v>120475</v>
      </c>
      <c r="BJ8" s="35">
        <v>241341</v>
      </c>
      <c r="BK8" s="35">
        <v>3601792</v>
      </c>
      <c r="BL8" s="35">
        <v>2602094</v>
      </c>
      <c r="BM8" s="35">
        <v>37148373</v>
      </c>
      <c r="BN8" s="35">
        <v>21637311</v>
      </c>
      <c r="BO8" s="35">
        <v>1785279</v>
      </c>
      <c r="BP8" s="35">
        <v>858038</v>
      </c>
      <c r="BQ8" s="35">
        <v>893500</v>
      </c>
      <c r="BR8" s="35">
        <v>114500</v>
      </c>
      <c r="BS8" s="35">
        <v>1012727</v>
      </c>
      <c r="BT8" s="35">
        <v>26168266</v>
      </c>
      <c r="BU8" s="35">
        <v>8215309</v>
      </c>
      <c r="BV8" s="35">
        <v>1690989</v>
      </c>
      <c r="BW8" s="35">
        <v>1138915</v>
      </c>
      <c r="BX8" s="35">
        <v>492560</v>
      </c>
      <c r="BY8" s="35">
        <v>1929704</v>
      </c>
      <c r="BZ8" s="35">
        <v>1154869</v>
      </c>
      <c r="CA8" s="35">
        <v>64393587</v>
      </c>
      <c r="CB8" s="35">
        <v>12803185</v>
      </c>
      <c r="CC8" s="35">
        <v>1637251</v>
      </c>
      <c r="CD8" s="35">
        <v>2021169</v>
      </c>
      <c r="CE8" s="35">
        <v>8097300</v>
      </c>
      <c r="CF8" s="35">
        <v>2133427</v>
      </c>
      <c r="CG8" s="35">
        <v>1300339</v>
      </c>
      <c r="CH8" s="35">
        <v>11644539</v>
      </c>
      <c r="CI8" s="35">
        <v>71337</v>
      </c>
      <c r="CJ8" s="35">
        <v>147900</v>
      </c>
      <c r="CK8" s="35" t="s">
        <v>151</v>
      </c>
    </row>
    <row r="9" spans="1:90" s="19" customFormat="1" ht="25.5">
      <c r="A9" s="24" t="s">
        <v>98</v>
      </c>
      <c r="B9" s="18" t="s">
        <v>99</v>
      </c>
      <c r="C9" s="34">
        <f t="shared" si="0"/>
        <v>28845833450</v>
      </c>
      <c r="D9" s="35">
        <v>264201365</v>
      </c>
      <c r="E9" s="35">
        <v>179690543</v>
      </c>
      <c r="F9" s="35">
        <v>230164899</v>
      </c>
      <c r="G9" s="35">
        <v>372444775</v>
      </c>
      <c r="H9" s="35">
        <v>152521061</v>
      </c>
      <c r="I9" s="35">
        <v>157763344</v>
      </c>
      <c r="J9" s="35">
        <v>83637244</v>
      </c>
      <c r="K9" s="35">
        <v>116487839</v>
      </c>
      <c r="L9" s="35">
        <v>136796890</v>
      </c>
      <c r="M9" s="35">
        <v>2300547383</v>
      </c>
      <c r="N9" s="35">
        <v>125087453</v>
      </c>
      <c r="O9" s="35">
        <v>141058878</v>
      </c>
      <c r="P9" s="35">
        <v>131912380</v>
      </c>
      <c r="Q9" s="35">
        <v>129967631</v>
      </c>
      <c r="R9" s="35">
        <v>244830908</v>
      </c>
      <c r="S9" s="35">
        <v>248032511</v>
      </c>
      <c r="T9" s="35">
        <v>231560313</v>
      </c>
      <c r="U9" s="35">
        <v>3190658175</v>
      </c>
      <c r="V9" s="35">
        <v>138616418</v>
      </c>
      <c r="W9" s="35">
        <v>243367216</v>
      </c>
      <c r="X9" s="35">
        <v>307741489</v>
      </c>
      <c r="Y9" s="35">
        <v>44396919</v>
      </c>
      <c r="Z9" s="35">
        <v>191752954</v>
      </c>
      <c r="AA9" s="35">
        <v>154930360</v>
      </c>
      <c r="AB9" s="35">
        <v>363284450</v>
      </c>
      <c r="AC9" s="35">
        <v>247713728</v>
      </c>
      <c r="AD9" s="35">
        <v>91526655</v>
      </c>
      <c r="AE9" s="35">
        <v>97120984</v>
      </c>
      <c r="AF9" s="35">
        <v>1956962179</v>
      </c>
      <c r="AG9" s="35">
        <v>73778100</v>
      </c>
      <c r="AH9" s="35">
        <v>33110333</v>
      </c>
      <c r="AI9" s="35">
        <v>343340691</v>
      </c>
      <c r="AJ9" s="35">
        <v>822016422</v>
      </c>
      <c r="AK9" s="35">
        <v>226469027</v>
      </c>
      <c r="AL9" s="35">
        <v>298893752</v>
      </c>
      <c r="AM9" s="35">
        <v>476404180</v>
      </c>
      <c r="AN9" s="35">
        <v>71963669</v>
      </c>
      <c r="AO9" s="35">
        <v>357236821</v>
      </c>
      <c r="AP9" s="35">
        <v>69305061</v>
      </c>
      <c r="AQ9" s="35">
        <v>139608830</v>
      </c>
      <c r="AR9" s="35">
        <v>78173178</v>
      </c>
      <c r="AS9" s="35">
        <v>110040677</v>
      </c>
      <c r="AT9" s="35">
        <v>184962000</v>
      </c>
      <c r="AU9" s="35">
        <v>409642323</v>
      </c>
      <c r="AV9" s="35">
        <v>583345485</v>
      </c>
      <c r="AW9" s="35">
        <v>103454152</v>
      </c>
      <c r="AX9" s="35">
        <v>127714633</v>
      </c>
      <c r="AY9" s="35">
        <v>668620971</v>
      </c>
      <c r="AZ9" s="35">
        <v>216752158</v>
      </c>
      <c r="BA9" s="35">
        <v>231568147</v>
      </c>
      <c r="BB9" s="35">
        <v>460980238</v>
      </c>
      <c r="BC9" s="35">
        <v>266897653</v>
      </c>
      <c r="BD9" s="35">
        <v>463031153</v>
      </c>
      <c r="BE9" s="35">
        <v>326822343</v>
      </c>
      <c r="BF9" s="35">
        <v>259491187</v>
      </c>
      <c r="BG9" s="35">
        <v>510129491</v>
      </c>
      <c r="BH9" s="35">
        <v>353391752</v>
      </c>
      <c r="BI9" s="35">
        <v>144494899</v>
      </c>
      <c r="BJ9" s="35">
        <v>125449774</v>
      </c>
      <c r="BK9" s="35">
        <v>837813037</v>
      </c>
      <c r="BL9" s="35">
        <v>267924032</v>
      </c>
      <c r="BM9" s="35">
        <v>487868314</v>
      </c>
      <c r="BN9" s="35">
        <v>354108810</v>
      </c>
      <c r="BO9" s="35">
        <v>547749506</v>
      </c>
      <c r="BP9" s="35">
        <v>50348437</v>
      </c>
      <c r="BQ9" s="35">
        <v>84356850</v>
      </c>
      <c r="BR9" s="35">
        <v>119522631</v>
      </c>
      <c r="BS9" s="35">
        <v>387275794</v>
      </c>
      <c r="BT9" s="35">
        <v>713698944</v>
      </c>
      <c r="BU9" s="35">
        <v>635136697</v>
      </c>
      <c r="BV9" s="35">
        <v>465440492</v>
      </c>
      <c r="BW9" s="35">
        <v>401015686</v>
      </c>
      <c r="BX9" s="35">
        <v>299600746</v>
      </c>
      <c r="BY9" s="35">
        <v>220392942</v>
      </c>
      <c r="BZ9" s="35">
        <v>206345363</v>
      </c>
      <c r="CA9" s="35">
        <v>380046374</v>
      </c>
      <c r="CB9" s="35">
        <v>154278264</v>
      </c>
      <c r="CC9" s="35">
        <v>218949306</v>
      </c>
      <c r="CD9" s="35">
        <v>405572785</v>
      </c>
      <c r="CE9" s="35">
        <v>340919400</v>
      </c>
      <c r="CF9" s="35">
        <v>169678404</v>
      </c>
      <c r="CG9" s="35">
        <v>44913569</v>
      </c>
      <c r="CH9" s="35">
        <v>168056997</v>
      </c>
      <c r="CI9" s="35">
        <v>47840606</v>
      </c>
      <c r="CJ9" s="35">
        <v>20545400</v>
      </c>
      <c r="CK9" s="35">
        <v>4568020</v>
      </c>
    </row>
    <row r="10" spans="1:90" s="19" customFormat="1" ht="25.5">
      <c r="A10" s="22" t="s">
        <v>100</v>
      </c>
      <c r="B10" s="23" t="s">
        <v>101</v>
      </c>
      <c r="C10" s="34">
        <f t="shared" si="0"/>
        <v>22502620432</v>
      </c>
      <c r="D10" s="35">
        <v>77236514</v>
      </c>
      <c r="E10" s="35">
        <v>37327275</v>
      </c>
      <c r="F10" s="35">
        <v>73165490</v>
      </c>
      <c r="G10" s="35">
        <v>82284411</v>
      </c>
      <c r="H10" s="35">
        <v>33024243</v>
      </c>
      <c r="I10" s="35">
        <v>53841764</v>
      </c>
      <c r="J10" s="35">
        <v>115592341</v>
      </c>
      <c r="K10" s="35">
        <v>28887187</v>
      </c>
      <c r="L10" s="35">
        <v>31788799</v>
      </c>
      <c r="M10" s="35">
        <v>612734463</v>
      </c>
      <c r="N10" s="35">
        <v>32123045</v>
      </c>
      <c r="O10" s="35">
        <v>23690207</v>
      </c>
      <c r="P10" s="35">
        <v>34926432</v>
      </c>
      <c r="Q10" s="35">
        <v>76872440</v>
      </c>
      <c r="R10" s="35">
        <v>47807540</v>
      </c>
      <c r="S10" s="35">
        <v>63168924</v>
      </c>
      <c r="T10" s="35">
        <v>51047654</v>
      </c>
      <c r="U10" s="35">
        <v>7999732994</v>
      </c>
      <c r="V10" s="35">
        <v>76652087</v>
      </c>
      <c r="W10" s="35">
        <v>48082886</v>
      </c>
      <c r="X10" s="35">
        <v>362714497</v>
      </c>
      <c r="Y10" s="35">
        <v>19736088</v>
      </c>
      <c r="Z10" s="35">
        <v>239492383</v>
      </c>
      <c r="AA10" s="35">
        <v>36134616</v>
      </c>
      <c r="AB10" s="35">
        <v>249054842</v>
      </c>
      <c r="AC10" s="35">
        <v>45443443</v>
      </c>
      <c r="AD10" s="35">
        <v>22430032</v>
      </c>
      <c r="AE10" s="35">
        <v>23128276</v>
      </c>
      <c r="AF10" s="35">
        <v>476604313</v>
      </c>
      <c r="AG10" s="35">
        <v>59823230</v>
      </c>
      <c r="AH10" s="35">
        <v>13085776</v>
      </c>
      <c r="AI10" s="35">
        <v>92024891</v>
      </c>
      <c r="AJ10" s="35">
        <v>298145136</v>
      </c>
      <c r="AK10" s="35">
        <v>42065523</v>
      </c>
      <c r="AL10" s="35">
        <v>507679819</v>
      </c>
      <c r="AM10" s="35">
        <v>319448431</v>
      </c>
      <c r="AN10" s="35">
        <v>14958443</v>
      </c>
      <c r="AO10" s="35">
        <v>48593599</v>
      </c>
      <c r="AP10" s="35">
        <v>16287077</v>
      </c>
      <c r="AQ10" s="35">
        <v>22278587</v>
      </c>
      <c r="AR10" s="35">
        <v>25786177</v>
      </c>
      <c r="AS10" s="35">
        <v>32159473</v>
      </c>
      <c r="AT10" s="35">
        <v>61169700</v>
      </c>
      <c r="AU10" s="35">
        <v>135022290</v>
      </c>
      <c r="AV10" s="35">
        <v>350511083</v>
      </c>
      <c r="AW10" s="35">
        <v>44134621</v>
      </c>
      <c r="AX10" s="35">
        <v>18551072</v>
      </c>
      <c r="AY10" s="35">
        <v>204822962</v>
      </c>
      <c r="AZ10" s="35">
        <v>78110334</v>
      </c>
      <c r="BA10" s="35">
        <v>324896386</v>
      </c>
      <c r="BB10" s="35">
        <v>445274079</v>
      </c>
      <c r="BC10" s="35">
        <v>247332621</v>
      </c>
      <c r="BD10" s="35">
        <v>161827576</v>
      </c>
      <c r="BE10" s="35">
        <v>135477615</v>
      </c>
      <c r="BF10" s="35">
        <v>64148098</v>
      </c>
      <c r="BG10" s="35">
        <v>469057869</v>
      </c>
      <c r="BH10" s="35">
        <v>84349124</v>
      </c>
      <c r="BI10" s="35">
        <v>218322990</v>
      </c>
      <c r="BJ10" s="35">
        <v>51887022</v>
      </c>
      <c r="BK10" s="35">
        <v>675380366</v>
      </c>
      <c r="BL10" s="35">
        <v>77233083</v>
      </c>
      <c r="BM10" s="35">
        <v>280563488</v>
      </c>
      <c r="BN10" s="35">
        <v>80623001</v>
      </c>
      <c r="BO10" s="35">
        <v>515717355</v>
      </c>
      <c r="BP10" s="35">
        <v>20409688</v>
      </c>
      <c r="BQ10" s="35">
        <v>187735517</v>
      </c>
      <c r="BR10" s="35">
        <v>26613946</v>
      </c>
      <c r="BS10" s="35">
        <v>88036757</v>
      </c>
      <c r="BT10" s="35">
        <v>204263769</v>
      </c>
      <c r="BU10" s="35">
        <v>152469730</v>
      </c>
      <c r="BV10" s="35">
        <v>321570825</v>
      </c>
      <c r="BW10" s="35">
        <v>79347511</v>
      </c>
      <c r="BX10" s="35">
        <v>196509517</v>
      </c>
      <c r="BY10" s="35">
        <v>51798723</v>
      </c>
      <c r="BZ10" s="35">
        <v>57861718</v>
      </c>
      <c r="CA10" s="35">
        <v>2477298889</v>
      </c>
      <c r="CB10" s="35">
        <v>392345024</v>
      </c>
      <c r="CC10" s="35">
        <v>424610660</v>
      </c>
      <c r="CD10" s="35">
        <v>200335922</v>
      </c>
      <c r="CE10" s="35">
        <v>53078256</v>
      </c>
      <c r="CF10" s="35">
        <v>40268748</v>
      </c>
      <c r="CG10" s="35">
        <v>163556541</v>
      </c>
      <c r="CH10" s="35">
        <v>28208108</v>
      </c>
      <c r="CI10" s="35">
        <v>25693383</v>
      </c>
      <c r="CJ10" s="35">
        <v>12443700</v>
      </c>
      <c r="CK10" s="35">
        <v>6689417</v>
      </c>
    </row>
    <row r="11" spans="1:90" s="19" customFormat="1" ht="15">
      <c r="A11" s="24" t="s">
        <v>102</v>
      </c>
      <c r="B11" s="18" t="s">
        <v>103</v>
      </c>
      <c r="C11" s="34">
        <f t="shared" si="0"/>
        <v>388150594</v>
      </c>
      <c r="D11" s="35">
        <v>2575862</v>
      </c>
      <c r="E11" s="35">
        <v>2500654</v>
      </c>
      <c r="F11" s="35">
        <v>4114456</v>
      </c>
      <c r="G11" s="35">
        <v>5724654</v>
      </c>
      <c r="H11" s="35">
        <v>3265697</v>
      </c>
      <c r="I11" s="35">
        <v>2844734</v>
      </c>
      <c r="J11" s="35">
        <v>1655492</v>
      </c>
      <c r="K11" s="35">
        <v>2755749</v>
      </c>
      <c r="L11" s="35">
        <v>2744598</v>
      </c>
      <c r="M11" s="35">
        <v>15379237</v>
      </c>
      <c r="N11" s="35">
        <v>1491308</v>
      </c>
      <c r="O11" s="35">
        <v>1944838</v>
      </c>
      <c r="P11" s="35">
        <v>1305539</v>
      </c>
      <c r="Q11" s="35">
        <v>7181225</v>
      </c>
      <c r="R11" s="35">
        <v>3511008</v>
      </c>
      <c r="S11" s="35">
        <v>4910200</v>
      </c>
      <c r="T11" s="35">
        <v>2485928</v>
      </c>
      <c r="U11" s="35">
        <v>27451288</v>
      </c>
      <c r="V11" s="35">
        <v>1408947</v>
      </c>
      <c r="W11" s="35">
        <v>2864197</v>
      </c>
      <c r="X11" s="35">
        <v>4134516</v>
      </c>
      <c r="Y11" s="35">
        <v>380282</v>
      </c>
      <c r="Z11" s="35">
        <v>2658796</v>
      </c>
      <c r="AA11" s="35">
        <v>2871541</v>
      </c>
      <c r="AB11" s="35">
        <v>4746219</v>
      </c>
      <c r="AC11" s="35">
        <v>2438930</v>
      </c>
      <c r="AD11" s="35">
        <v>1762339</v>
      </c>
      <c r="AE11" s="35">
        <v>2712356</v>
      </c>
      <c r="AF11" s="35">
        <v>11001906</v>
      </c>
      <c r="AG11" s="35">
        <v>1852031</v>
      </c>
      <c r="AH11" s="35">
        <v>859939</v>
      </c>
      <c r="AI11" s="35">
        <v>4196642</v>
      </c>
      <c r="AJ11" s="35">
        <v>13707176</v>
      </c>
      <c r="AK11" s="35">
        <v>3203206</v>
      </c>
      <c r="AL11" s="35">
        <v>6304994</v>
      </c>
      <c r="AM11" s="35">
        <v>7637782</v>
      </c>
      <c r="AN11" s="35">
        <v>540487</v>
      </c>
      <c r="AO11" s="35">
        <v>2884437</v>
      </c>
      <c r="AP11" s="35">
        <v>1384890</v>
      </c>
      <c r="AQ11" s="35">
        <v>1565019</v>
      </c>
      <c r="AR11" s="35">
        <v>1712938</v>
      </c>
      <c r="AS11" s="35">
        <v>1206474</v>
      </c>
      <c r="AT11" s="35">
        <v>915200</v>
      </c>
      <c r="AU11" s="35">
        <v>7411315</v>
      </c>
      <c r="AV11" s="35">
        <v>5421027</v>
      </c>
      <c r="AW11" s="35">
        <v>1210522</v>
      </c>
      <c r="AX11" s="35">
        <v>2506002</v>
      </c>
      <c r="AY11" s="35">
        <v>4275483</v>
      </c>
      <c r="AZ11" s="35">
        <v>3411107</v>
      </c>
      <c r="BA11" s="35">
        <v>3657689</v>
      </c>
      <c r="BB11" s="35">
        <v>8915728</v>
      </c>
      <c r="BC11" s="35">
        <v>14940249</v>
      </c>
      <c r="BD11" s="35">
        <v>6280662</v>
      </c>
      <c r="BE11" s="35">
        <v>7289067</v>
      </c>
      <c r="BF11" s="35">
        <v>4399859</v>
      </c>
      <c r="BG11" s="35">
        <v>7160160</v>
      </c>
      <c r="BH11" s="35">
        <v>4093669</v>
      </c>
      <c r="BI11" s="35">
        <v>2122264</v>
      </c>
      <c r="BJ11" s="35">
        <v>2741863</v>
      </c>
      <c r="BK11" s="35">
        <v>8270103</v>
      </c>
      <c r="BL11" s="35">
        <v>5622406</v>
      </c>
      <c r="BM11" s="35">
        <v>7916340</v>
      </c>
      <c r="BN11" s="35">
        <v>3041561</v>
      </c>
      <c r="BO11" s="35">
        <v>6712051</v>
      </c>
      <c r="BP11" s="35">
        <v>1402092</v>
      </c>
      <c r="BQ11" s="35">
        <v>2409200</v>
      </c>
      <c r="BR11" s="35">
        <v>1728494</v>
      </c>
      <c r="BS11" s="35">
        <v>6925222</v>
      </c>
      <c r="BT11" s="35">
        <v>6991139</v>
      </c>
      <c r="BU11" s="35">
        <v>9084942</v>
      </c>
      <c r="BV11" s="35">
        <v>6440064</v>
      </c>
      <c r="BW11" s="35">
        <v>7432245</v>
      </c>
      <c r="BX11" s="35">
        <v>8286326</v>
      </c>
      <c r="BY11" s="35">
        <v>5221433</v>
      </c>
      <c r="BZ11" s="35">
        <v>4276257</v>
      </c>
      <c r="CA11" s="35">
        <v>7177081</v>
      </c>
      <c r="CB11" s="35">
        <v>2755258</v>
      </c>
      <c r="CC11" s="35">
        <v>7429130</v>
      </c>
      <c r="CD11" s="35">
        <v>5169974</v>
      </c>
      <c r="CE11" s="35">
        <v>3551296</v>
      </c>
      <c r="CF11" s="35">
        <v>1461460</v>
      </c>
      <c r="CG11" s="35">
        <v>813730</v>
      </c>
      <c r="CH11" s="35">
        <v>2006345</v>
      </c>
      <c r="CI11" s="35">
        <v>1019124</v>
      </c>
      <c r="CJ11" s="35">
        <v>252200</v>
      </c>
      <c r="CK11" s="35">
        <v>124744</v>
      </c>
    </row>
    <row r="12" spans="1:90" s="19" customFormat="1" ht="15">
      <c r="A12" s="24" t="s">
        <v>104</v>
      </c>
      <c r="B12" s="18" t="s">
        <v>105</v>
      </c>
      <c r="C12" s="34">
        <f t="shared" si="0"/>
        <v>10448931770</v>
      </c>
      <c r="D12" s="35" t="s">
        <v>151</v>
      </c>
      <c r="E12" s="35">
        <v>20856</v>
      </c>
      <c r="F12" s="35">
        <v>374515</v>
      </c>
      <c r="G12" s="35" t="s">
        <v>151</v>
      </c>
      <c r="H12" s="35" t="s">
        <v>151</v>
      </c>
      <c r="I12" s="35">
        <v>16000</v>
      </c>
      <c r="J12" s="35">
        <v>57100</v>
      </c>
      <c r="K12" s="35">
        <v>1804</v>
      </c>
      <c r="L12" s="35" t="s">
        <v>151</v>
      </c>
      <c r="M12" s="35">
        <v>10399481</v>
      </c>
      <c r="N12" s="35">
        <v>27580</v>
      </c>
      <c r="O12" s="35" t="s">
        <v>151</v>
      </c>
      <c r="P12" s="35">
        <v>118400</v>
      </c>
      <c r="Q12" s="35">
        <v>17504</v>
      </c>
      <c r="R12" s="35">
        <v>20441</v>
      </c>
      <c r="S12" s="35" t="s">
        <v>151</v>
      </c>
      <c r="T12" s="35">
        <v>19373</v>
      </c>
      <c r="U12" s="35">
        <v>6902006162</v>
      </c>
      <c r="V12" s="35">
        <v>42321009</v>
      </c>
      <c r="W12" s="35">
        <v>1107669</v>
      </c>
      <c r="X12" s="35">
        <v>84413192</v>
      </c>
      <c r="Y12" s="35">
        <v>23031</v>
      </c>
      <c r="Z12" s="35">
        <v>376770</v>
      </c>
      <c r="AA12" s="35">
        <v>115793</v>
      </c>
      <c r="AB12" s="35">
        <v>174885116</v>
      </c>
      <c r="AC12" s="35">
        <v>270496</v>
      </c>
      <c r="AD12" s="35">
        <v>102470</v>
      </c>
      <c r="AE12" s="35">
        <v>14689</v>
      </c>
      <c r="AF12" s="35">
        <v>28394761</v>
      </c>
      <c r="AG12" s="35">
        <v>25500</v>
      </c>
      <c r="AH12" s="35">
        <v>5400</v>
      </c>
      <c r="AI12" s="35">
        <v>647330</v>
      </c>
      <c r="AJ12" s="35">
        <v>216170</v>
      </c>
      <c r="AK12" s="35">
        <v>2841925</v>
      </c>
      <c r="AL12" s="35">
        <v>410792616</v>
      </c>
      <c r="AM12" s="35">
        <v>188379869</v>
      </c>
      <c r="AN12" s="35">
        <v>191192</v>
      </c>
      <c r="AO12" s="35">
        <v>207173</v>
      </c>
      <c r="AP12" s="35" t="s">
        <v>151</v>
      </c>
      <c r="AQ12" s="35">
        <v>469409</v>
      </c>
      <c r="AR12" s="35">
        <v>139873</v>
      </c>
      <c r="AS12" s="35">
        <v>14251</v>
      </c>
      <c r="AT12" s="35" t="s">
        <v>151</v>
      </c>
      <c r="AU12" s="35">
        <v>441291</v>
      </c>
      <c r="AV12" s="35">
        <v>219809835</v>
      </c>
      <c r="AW12" s="35">
        <v>2408304</v>
      </c>
      <c r="AX12" s="35">
        <v>639</v>
      </c>
      <c r="AY12" s="35">
        <v>36338000</v>
      </c>
      <c r="AZ12" s="35">
        <v>329131</v>
      </c>
      <c r="BA12" s="35">
        <v>45939320</v>
      </c>
      <c r="BB12" s="35">
        <v>329723439</v>
      </c>
      <c r="BC12" s="35">
        <v>174505597</v>
      </c>
      <c r="BD12" s="35">
        <v>178947</v>
      </c>
      <c r="BE12" s="35">
        <v>34307</v>
      </c>
      <c r="BF12" s="35">
        <v>15361600</v>
      </c>
      <c r="BG12" s="35">
        <v>16212077</v>
      </c>
      <c r="BH12" s="35">
        <v>520</v>
      </c>
      <c r="BI12" s="35">
        <v>177360738</v>
      </c>
      <c r="BJ12" s="35">
        <v>803315</v>
      </c>
      <c r="BK12" s="35">
        <v>28391319</v>
      </c>
      <c r="BL12" s="35">
        <v>779794</v>
      </c>
      <c r="BM12" s="35">
        <v>122541304</v>
      </c>
      <c r="BN12" s="35">
        <v>203742</v>
      </c>
      <c r="BO12" s="35">
        <v>279843675</v>
      </c>
      <c r="BP12" s="35">
        <v>7055</v>
      </c>
      <c r="BQ12" s="35">
        <v>1126800</v>
      </c>
      <c r="BR12" s="35">
        <v>4660</v>
      </c>
      <c r="BS12" s="35">
        <v>27948</v>
      </c>
      <c r="BT12" s="35">
        <v>1848833</v>
      </c>
      <c r="BU12" s="35">
        <v>5158006</v>
      </c>
      <c r="BV12" s="35">
        <v>162569607</v>
      </c>
      <c r="BW12" s="35">
        <v>1500</v>
      </c>
      <c r="BX12" s="35">
        <v>108496193</v>
      </c>
      <c r="BY12" s="35">
        <v>1049624</v>
      </c>
      <c r="BZ12" s="35">
        <v>1561333</v>
      </c>
      <c r="CA12" s="35">
        <v>43095913</v>
      </c>
      <c r="CB12" s="35">
        <v>340573510</v>
      </c>
      <c r="CC12" s="35">
        <v>326866262</v>
      </c>
      <c r="CD12" s="35">
        <v>119605</v>
      </c>
      <c r="CE12" s="35">
        <v>511183</v>
      </c>
      <c r="CF12" s="35">
        <v>174910</v>
      </c>
      <c r="CG12" s="35">
        <v>155036400</v>
      </c>
      <c r="CH12" s="35">
        <v>41580</v>
      </c>
      <c r="CI12" s="35">
        <v>37234</v>
      </c>
      <c r="CJ12" s="35">
        <v>381800</v>
      </c>
      <c r="CK12" s="35" t="s">
        <v>151</v>
      </c>
    </row>
    <row r="13" spans="1:90" s="19" customFormat="1" ht="15">
      <c r="A13" s="24" t="s">
        <v>106</v>
      </c>
      <c r="B13" s="18" t="s">
        <v>107</v>
      </c>
      <c r="C13" s="34">
        <f t="shared" si="0"/>
        <v>2596109761</v>
      </c>
      <c r="D13" s="35">
        <v>4656778</v>
      </c>
      <c r="E13" s="35">
        <v>18915124</v>
      </c>
      <c r="F13" s="35">
        <v>31550901</v>
      </c>
      <c r="G13" s="35">
        <v>37633321</v>
      </c>
      <c r="H13" s="35">
        <v>14151672</v>
      </c>
      <c r="I13" s="35">
        <v>21290389</v>
      </c>
      <c r="J13" s="35">
        <v>12171373</v>
      </c>
      <c r="K13" s="35">
        <v>11411191</v>
      </c>
      <c r="L13" s="35">
        <v>6698181</v>
      </c>
      <c r="M13" s="35">
        <v>77545909</v>
      </c>
      <c r="N13" s="35">
        <v>11051950</v>
      </c>
      <c r="O13" s="35">
        <v>9943555</v>
      </c>
      <c r="P13" s="35">
        <v>18380620</v>
      </c>
      <c r="Q13" s="35">
        <v>21409188</v>
      </c>
      <c r="R13" s="35">
        <v>24334976</v>
      </c>
      <c r="S13" s="35">
        <v>11400749</v>
      </c>
      <c r="T13" s="35">
        <v>21010469</v>
      </c>
      <c r="U13" s="35">
        <v>144800312</v>
      </c>
      <c r="V13" s="35">
        <v>17511252</v>
      </c>
      <c r="W13" s="35">
        <v>26119174</v>
      </c>
      <c r="X13" s="35">
        <v>46799393</v>
      </c>
      <c r="Y13" s="35">
        <v>5551060</v>
      </c>
      <c r="Z13" s="35">
        <v>21522366</v>
      </c>
      <c r="AA13" s="35">
        <v>6608279</v>
      </c>
      <c r="AB13" s="35">
        <v>22773436</v>
      </c>
      <c r="AC13" s="35">
        <v>20777652</v>
      </c>
      <c r="AD13" s="35">
        <v>9096679</v>
      </c>
      <c r="AE13" s="35">
        <v>8933421</v>
      </c>
      <c r="AF13" s="35">
        <v>98534814</v>
      </c>
      <c r="AG13" s="35">
        <v>3650212</v>
      </c>
      <c r="AH13" s="35">
        <v>6927503</v>
      </c>
      <c r="AI13" s="35">
        <v>11183705</v>
      </c>
      <c r="AJ13" s="35">
        <v>91532849</v>
      </c>
      <c r="AK13" s="35">
        <v>20931969</v>
      </c>
      <c r="AL13" s="35">
        <v>47584893</v>
      </c>
      <c r="AM13" s="35">
        <v>56557027</v>
      </c>
      <c r="AN13" s="35">
        <v>2414949</v>
      </c>
      <c r="AO13" s="35">
        <v>9105199</v>
      </c>
      <c r="AP13" s="35">
        <v>4265818</v>
      </c>
      <c r="AQ13" s="35">
        <v>11042435</v>
      </c>
      <c r="AR13" s="35">
        <v>8299644</v>
      </c>
      <c r="AS13" s="35">
        <v>1133113</v>
      </c>
      <c r="AT13" s="35">
        <v>1782300</v>
      </c>
      <c r="AU13" s="35">
        <v>60050274</v>
      </c>
      <c r="AV13" s="35">
        <v>49113189</v>
      </c>
      <c r="AW13" s="35">
        <v>5871798</v>
      </c>
      <c r="AX13" s="35">
        <v>9742046</v>
      </c>
      <c r="AY13" s="35">
        <v>99853612</v>
      </c>
      <c r="AZ13" s="35">
        <v>23302975</v>
      </c>
      <c r="BA13" s="35">
        <v>9662966</v>
      </c>
      <c r="BB13" s="35">
        <v>37782246</v>
      </c>
      <c r="BC13" s="35">
        <v>22068483</v>
      </c>
      <c r="BD13" s="35">
        <v>54248823</v>
      </c>
      <c r="BE13" s="35">
        <v>37607914</v>
      </c>
      <c r="BF13" s="35">
        <v>11356127</v>
      </c>
      <c r="BG13" s="35">
        <v>44794638</v>
      </c>
      <c r="BH13" s="35">
        <v>37877530</v>
      </c>
      <c r="BI13" s="35">
        <v>22695455</v>
      </c>
      <c r="BJ13" s="35">
        <v>32039788</v>
      </c>
      <c r="BK13" s="35">
        <v>63919806</v>
      </c>
      <c r="BL13" s="35">
        <v>24134108</v>
      </c>
      <c r="BM13" s="35">
        <v>41917401</v>
      </c>
      <c r="BN13" s="35">
        <v>36981595</v>
      </c>
      <c r="BO13" s="35">
        <v>53905370</v>
      </c>
      <c r="BP13" s="35">
        <v>5881191</v>
      </c>
      <c r="BQ13" s="35">
        <v>8915105</v>
      </c>
      <c r="BR13" s="35">
        <v>7422020</v>
      </c>
      <c r="BS13" s="35">
        <v>35449477</v>
      </c>
      <c r="BT13" s="35">
        <v>117570668</v>
      </c>
      <c r="BU13" s="35">
        <v>62032614</v>
      </c>
      <c r="BV13" s="35">
        <v>34439955</v>
      </c>
      <c r="BW13" s="35">
        <v>32035993</v>
      </c>
      <c r="BX13" s="35">
        <v>51355192</v>
      </c>
      <c r="BY13" s="35">
        <v>19806380</v>
      </c>
      <c r="BZ13" s="35">
        <v>24730023</v>
      </c>
      <c r="CA13" s="35">
        <v>182941026</v>
      </c>
      <c r="CB13" s="35">
        <v>13513537</v>
      </c>
      <c r="CC13" s="35">
        <v>46869543</v>
      </c>
      <c r="CD13" s="35">
        <v>29491957</v>
      </c>
      <c r="CE13" s="35">
        <v>25844667</v>
      </c>
      <c r="CF13" s="35">
        <v>25244105</v>
      </c>
      <c r="CG13" s="35">
        <v>3786411</v>
      </c>
      <c r="CH13" s="35">
        <v>11814569</v>
      </c>
      <c r="CI13" s="35">
        <v>3984911</v>
      </c>
      <c r="CJ13" s="35">
        <v>9643800</v>
      </c>
      <c r="CK13" s="35">
        <v>5414673</v>
      </c>
    </row>
    <row r="14" spans="1:90" s="19" customFormat="1" ht="25.5">
      <c r="A14" s="24" t="s">
        <v>108</v>
      </c>
      <c r="B14" s="18" t="s">
        <v>109</v>
      </c>
      <c r="C14" s="34">
        <f t="shared" si="0"/>
        <v>733361464</v>
      </c>
      <c r="D14" s="35">
        <v>2472208</v>
      </c>
      <c r="E14" s="35">
        <v>452623</v>
      </c>
      <c r="F14" s="35">
        <v>111500</v>
      </c>
      <c r="G14" s="35">
        <v>506585</v>
      </c>
      <c r="H14" s="35" t="s">
        <v>151</v>
      </c>
      <c r="I14" s="35">
        <v>5209121</v>
      </c>
      <c r="J14" s="35">
        <v>87703839</v>
      </c>
      <c r="K14" s="35">
        <v>51033</v>
      </c>
      <c r="L14" s="35">
        <v>1254183</v>
      </c>
      <c r="M14" s="35">
        <v>439114614</v>
      </c>
      <c r="N14" s="35" t="s">
        <v>151</v>
      </c>
      <c r="O14" s="35" t="s">
        <v>151</v>
      </c>
      <c r="P14" s="35" t="s">
        <v>151</v>
      </c>
      <c r="Q14" s="35">
        <v>10492492</v>
      </c>
      <c r="R14" s="35">
        <v>284312</v>
      </c>
      <c r="S14" s="35" t="s">
        <v>151</v>
      </c>
      <c r="T14" s="35">
        <v>66100</v>
      </c>
      <c r="U14" s="35" t="s">
        <v>151</v>
      </c>
      <c r="V14" s="35" t="s">
        <v>151</v>
      </c>
      <c r="W14" s="35">
        <v>645995</v>
      </c>
      <c r="X14" s="35">
        <v>17272766</v>
      </c>
      <c r="Y14" s="35" t="s">
        <v>151</v>
      </c>
      <c r="Z14" s="35">
        <v>73150</v>
      </c>
      <c r="AA14" s="35">
        <v>8540532</v>
      </c>
      <c r="AB14" s="35">
        <v>1807942</v>
      </c>
      <c r="AC14" s="35">
        <v>55260</v>
      </c>
      <c r="AD14" s="35">
        <v>162402</v>
      </c>
      <c r="AE14" s="35">
        <v>3800</v>
      </c>
      <c r="AF14" s="35">
        <v>1542708</v>
      </c>
      <c r="AG14" s="35" t="s">
        <v>151</v>
      </c>
      <c r="AH14" s="35" t="s">
        <v>151</v>
      </c>
      <c r="AI14" s="35">
        <v>361365</v>
      </c>
      <c r="AJ14" s="35">
        <v>1538478</v>
      </c>
      <c r="AK14" s="35" t="s">
        <v>151</v>
      </c>
      <c r="AL14" s="35">
        <v>9641711</v>
      </c>
      <c r="AM14" s="35">
        <v>8900396</v>
      </c>
      <c r="AN14" s="35">
        <v>50000</v>
      </c>
      <c r="AO14" s="35">
        <v>6188709</v>
      </c>
      <c r="AP14" s="35">
        <v>240000</v>
      </c>
      <c r="AQ14" s="35" t="s">
        <v>151</v>
      </c>
      <c r="AR14" s="35">
        <v>264400</v>
      </c>
      <c r="AS14" s="35">
        <v>12079800</v>
      </c>
      <c r="AT14" s="35" t="s">
        <v>151</v>
      </c>
      <c r="AU14" s="35">
        <v>160215</v>
      </c>
      <c r="AV14" s="35">
        <v>1108414</v>
      </c>
      <c r="AW14" s="35" t="s">
        <v>151</v>
      </c>
      <c r="AX14" s="35" t="s">
        <v>151</v>
      </c>
      <c r="AY14" s="35">
        <v>88011</v>
      </c>
      <c r="AZ14" s="35">
        <v>4043148</v>
      </c>
      <c r="BA14" s="35" t="s">
        <v>151</v>
      </c>
      <c r="BB14" s="35">
        <v>1722585</v>
      </c>
      <c r="BC14" s="35">
        <v>691296</v>
      </c>
      <c r="BD14" s="35">
        <v>9864634</v>
      </c>
      <c r="BE14" s="35">
        <v>729400</v>
      </c>
      <c r="BF14" s="35" t="s">
        <v>151</v>
      </c>
      <c r="BG14" s="35">
        <v>39979336</v>
      </c>
      <c r="BH14" s="35">
        <v>1654692</v>
      </c>
      <c r="BI14" s="35">
        <v>2705272</v>
      </c>
      <c r="BJ14" s="35">
        <v>2054117</v>
      </c>
      <c r="BK14" s="35">
        <v>2344639</v>
      </c>
      <c r="BL14" s="35">
        <v>319512</v>
      </c>
      <c r="BM14" s="35">
        <v>1209600</v>
      </c>
      <c r="BN14" s="35" t="s">
        <v>151</v>
      </c>
      <c r="BO14" s="35">
        <v>1475423</v>
      </c>
      <c r="BP14" s="35">
        <v>496200</v>
      </c>
      <c r="BQ14" s="35">
        <v>500</v>
      </c>
      <c r="BR14" s="35">
        <v>17400</v>
      </c>
      <c r="BS14" s="35">
        <v>289062</v>
      </c>
      <c r="BT14" s="35">
        <v>656958</v>
      </c>
      <c r="BU14" s="35">
        <v>912295</v>
      </c>
      <c r="BV14" s="35">
        <v>22625624</v>
      </c>
      <c r="BW14" s="35">
        <v>578811</v>
      </c>
      <c r="BX14" s="35">
        <v>220987</v>
      </c>
      <c r="BY14" s="35">
        <v>365500</v>
      </c>
      <c r="BZ14" s="35">
        <v>3586144</v>
      </c>
      <c r="CA14" s="35">
        <v>1684190</v>
      </c>
      <c r="CB14" s="35">
        <v>12496476</v>
      </c>
      <c r="CC14" s="35">
        <v>240654</v>
      </c>
      <c r="CD14" s="35">
        <v>116129</v>
      </c>
      <c r="CE14" s="35">
        <v>1622310</v>
      </c>
      <c r="CF14" s="35" t="s">
        <v>151</v>
      </c>
      <c r="CG14" s="35" t="s">
        <v>151</v>
      </c>
      <c r="CH14" s="35" t="s">
        <v>151</v>
      </c>
      <c r="CI14" s="35">
        <v>213906</v>
      </c>
      <c r="CJ14" s="35" t="s">
        <v>151</v>
      </c>
      <c r="CK14" s="35" t="s">
        <v>151</v>
      </c>
    </row>
    <row r="15" spans="1:90" s="19" customFormat="1" ht="25.5">
      <c r="A15" s="24" t="s">
        <v>110</v>
      </c>
      <c r="B15" s="18" t="s">
        <v>111</v>
      </c>
      <c r="C15" s="34">
        <f t="shared" si="0"/>
        <v>2432046692</v>
      </c>
      <c r="D15" s="35">
        <v>37987515</v>
      </c>
      <c r="E15" s="35">
        <v>8124800</v>
      </c>
      <c r="F15" s="35">
        <v>24149985</v>
      </c>
      <c r="G15" s="35">
        <v>21393652</v>
      </c>
      <c r="H15" s="35">
        <v>10426586</v>
      </c>
      <c r="I15" s="35">
        <v>11998894</v>
      </c>
      <c r="J15" s="35">
        <v>4127788</v>
      </c>
      <c r="K15" s="35">
        <v>3292753</v>
      </c>
      <c r="L15" s="35">
        <v>14852347</v>
      </c>
      <c r="M15" s="35">
        <v>45006220</v>
      </c>
      <c r="N15" s="35">
        <v>12519377</v>
      </c>
      <c r="O15" s="35">
        <v>8186234</v>
      </c>
      <c r="P15" s="35">
        <v>7873582</v>
      </c>
      <c r="Q15" s="35">
        <v>18254888</v>
      </c>
      <c r="R15" s="35">
        <v>9803125</v>
      </c>
      <c r="S15" s="35">
        <v>12445183</v>
      </c>
      <c r="T15" s="35">
        <v>18036238</v>
      </c>
      <c r="U15" s="35">
        <v>325387049</v>
      </c>
      <c r="V15" s="35">
        <v>9901978</v>
      </c>
      <c r="W15" s="35">
        <v>11141892</v>
      </c>
      <c r="X15" s="35">
        <v>16823200</v>
      </c>
      <c r="Y15" s="35">
        <v>2549956</v>
      </c>
      <c r="Z15" s="35">
        <v>8719017</v>
      </c>
      <c r="AA15" s="35">
        <v>10353216</v>
      </c>
      <c r="AB15" s="35">
        <v>32342165</v>
      </c>
      <c r="AC15" s="35">
        <v>8993870</v>
      </c>
      <c r="AD15" s="35">
        <v>5266098</v>
      </c>
      <c r="AE15" s="35">
        <v>1971184</v>
      </c>
      <c r="AF15" s="35">
        <v>230013104</v>
      </c>
      <c r="AG15" s="35">
        <v>1866786</v>
      </c>
      <c r="AH15" s="35">
        <v>1959632</v>
      </c>
      <c r="AI15" s="35">
        <v>58659054</v>
      </c>
      <c r="AJ15" s="35">
        <v>128082362</v>
      </c>
      <c r="AK15" s="35">
        <v>3531640</v>
      </c>
      <c r="AL15" s="35">
        <v>15970803</v>
      </c>
      <c r="AM15" s="35">
        <v>34744064</v>
      </c>
      <c r="AN15" s="35">
        <v>6732551</v>
      </c>
      <c r="AO15" s="35">
        <v>10433203</v>
      </c>
      <c r="AP15" s="35">
        <v>6812364</v>
      </c>
      <c r="AQ15" s="35">
        <v>3877840</v>
      </c>
      <c r="AR15" s="35">
        <v>5367733</v>
      </c>
      <c r="AS15" s="35">
        <v>14164299</v>
      </c>
      <c r="AT15" s="35">
        <v>46498800</v>
      </c>
      <c r="AU15" s="35">
        <v>36707857</v>
      </c>
      <c r="AV15" s="35">
        <v>49542841</v>
      </c>
      <c r="AW15" s="35">
        <v>17656225</v>
      </c>
      <c r="AX15" s="35">
        <v>3789910</v>
      </c>
      <c r="AY15" s="35">
        <v>41719782</v>
      </c>
      <c r="AZ15" s="35">
        <v>31454352</v>
      </c>
      <c r="BA15" s="35">
        <v>217060079</v>
      </c>
      <c r="BB15" s="35">
        <v>42059679</v>
      </c>
      <c r="BC15" s="35">
        <v>12307179</v>
      </c>
      <c r="BD15" s="35">
        <v>68200447</v>
      </c>
      <c r="BE15" s="35">
        <v>9915214</v>
      </c>
      <c r="BF15" s="35">
        <v>13065764</v>
      </c>
      <c r="BG15" s="35">
        <v>27985737</v>
      </c>
      <c r="BH15" s="35">
        <v>18971399</v>
      </c>
      <c r="BI15" s="35">
        <v>5985089</v>
      </c>
      <c r="BJ15" s="35">
        <v>8333624</v>
      </c>
      <c r="BK15" s="35">
        <v>29418721</v>
      </c>
      <c r="BL15" s="35">
        <v>32692525</v>
      </c>
      <c r="BM15" s="35">
        <v>77883680</v>
      </c>
      <c r="BN15" s="35">
        <v>23042609</v>
      </c>
      <c r="BO15" s="35">
        <v>41765335</v>
      </c>
      <c r="BP15" s="35">
        <v>3834089</v>
      </c>
      <c r="BQ15" s="35">
        <v>1816659</v>
      </c>
      <c r="BR15" s="35">
        <v>10005264</v>
      </c>
      <c r="BS15" s="35">
        <v>24699896</v>
      </c>
      <c r="BT15" s="35">
        <v>49733293</v>
      </c>
      <c r="BU15" s="35">
        <v>33756178</v>
      </c>
      <c r="BV15" s="35">
        <v>40625871</v>
      </c>
      <c r="BW15" s="35">
        <v>18072572</v>
      </c>
      <c r="BX15" s="35">
        <v>16494266</v>
      </c>
      <c r="BY15" s="35">
        <v>14238055</v>
      </c>
      <c r="BZ15" s="35">
        <v>12167639</v>
      </c>
      <c r="CA15" s="35">
        <v>18449472</v>
      </c>
      <c r="CB15" s="35">
        <v>11882335</v>
      </c>
      <c r="CC15" s="35">
        <v>18191029</v>
      </c>
      <c r="CD15" s="35">
        <v>55930049</v>
      </c>
      <c r="CE15" s="35">
        <v>8103096</v>
      </c>
      <c r="CF15" s="35">
        <v>5219592</v>
      </c>
      <c r="CG15" s="35">
        <v>1118740</v>
      </c>
      <c r="CH15" s="35">
        <v>4447461</v>
      </c>
      <c r="CI15" s="35">
        <v>2131561</v>
      </c>
      <c r="CJ15" s="35">
        <v>728500</v>
      </c>
      <c r="CK15" s="35">
        <v>200000</v>
      </c>
    </row>
    <row r="16" spans="1:90" s="19" customFormat="1" ht="15">
      <c r="A16" s="24" t="s">
        <v>112</v>
      </c>
      <c r="B16" s="18" t="s">
        <v>113</v>
      </c>
      <c r="C16" s="34">
        <f t="shared" si="0"/>
        <v>5856544280</v>
      </c>
      <c r="D16" s="35">
        <v>29223025</v>
      </c>
      <c r="E16" s="35">
        <v>7028774</v>
      </c>
      <c r="F16" s="35">
        <v>11688376</v>
      </c>
      <c r="G16" s="35">
        <v>15199514</v>
      </c>
      <c r="H16" s="35">
        <v>4501328</v>
      </c>
      <c r="I16" s="35">
        <v>12456562</v>
      </c>
      <c r="J16" s="35">
        <v>9849084</v>
      </c>
      <c r="K16" s="35">
        <v>11262836</v>
      </c>
      <c r="L16" s="35">
        <v>5796949</v>
      </c>
      <c r="M16" s="35">
        <v>25189413</v>
      </c>
      <c r="N16" s="35">
        <v>6406381</v>
      </c>
      <c r="O16" s="35">
        <v>3615580</v>
      </c>
      <c r="P16" s="35">
        <v>7216773</v>
      </c>
      <c r="Q16" s="35">
        <v>19492166</v>
      </c>
      <c r="R16" s="35">
        <v>9758902</v>
      </c>
      <c r="S16" s="35">
        <v>33355692</v>
      </c>
      <c r="T16" s="35">
        <v>8680840</v>
      </c>
      <c r="U16" s="35">
        <v>600088183</v>
      </c>
      <c r="V16" s="35">
        <v>4988150</v>
      </c>
      <c r="W16" s="35">
        <v>5762264</v>
      </c>
      <c r="X16" s="35">
        <v>192365236</v>
      </c>
      <c r="Y16" s="35">
        <v>11068714</v>
      </c>
      <c r="Z16" s="35">
        <v>205812093</v>
      </c>
      <c r="AA16" s="35">
        <v>7645255</v>
      </c>
      <c r="AB16" s="35">
        <v>11522621</v>
      </c>
      <c r="AC16" s="35">
        <v>11575624</v>
      </c>
      <c r="AD16" s="35">
        <v>6040044</v>
      </c>
      <c r="AE16" s="35">
        <v>9485085</v>
      </c>
      <c r="AF16" s="35">
        <v>107023733</v>
      </c>
      <c r="AG16" s="35">
        <v>52373234</v>
      </c>
      <c r="AH16" s="35">
        <v>2932391</v>
      </c>
      <c r="AI16" s="35">
        <v>16710076</v>
      </c>
      <c r="AJ16" s="35">
        <v>60461631</v>
      </c>
      <c r="AK16" s="35">
        <v>11154966</v>
      </c>
      <c r="AL16" s="35">
        <v>16844165</v>
      </c>
      <c r="AM16" s="35">
        <v>22302080</v>
      </c>
      <c r="AN16" s="35">
        <v>4642858</v>
      </c>
      <c r="AO16" s="35">
        <v>19774878</v>
      </c>
      <c r="AP16" s="35">
        <v>3584005</v>
      </c>
      <c r="AQ16" s="35">
        <v>5210934</v>
      </c>
      <c r="AR16" s="35">
        <v>9949949</v>
      </c>
      <c r="AS16" s="35">
        <v>3561536</v>
      </c>
      <c r="AT16" s="35">
        <v>11973400</v>
      </c>
      <c r="AU16" s="35">
        <v>30251338</v>
      </c>
      <c r="AV16" s="35">
        <v>24146465</v>
      </c>
      <c r="AW16" s="35">
        <v>16424221</v>
      </c>
      <c r="AX16" s="35">
        <v>2492802</v>
      </c>
      <c r="AY16" s="35">
        <v>20418610</v>
      </c>
      <c r="AZ16" s="35">
        <v>14065374</v>
      </c>
      <c r="BA16" s="35">
        <v>46929578</v>
      </c>
      <c r="BB16" s="35">
        <v>23185084</v>
      </c>
      <c r="BC16" s="35">
        <v>18861223</v>
      </c>
      <c r="BD16" s="35">
        <v>22651953</v>
      </c>
      <c r="BE16" s="35">
        <v>79703551</v>
      </c>
      <c r="BF16" s="35">
        <v>18921168</v>
      </c>
      <c r="BG16" s="35">
        <v>332351205</v>
      </c>
      <c r="BH16" s="35">
        <v>20337116</v>
      </c>
      <c r="BI16" s="35">
        <v>7424603</v>
      </c>
      <c r="BJ16" s="35">
        <v>5794610</v>
      </c>
      <c r="BK16" s="35">
        <v>541000294</v>
      </c>
      <c r="BL16" s="35">
        <v>12467775</v>
      </c>
      <c r="BM16" s="35">
        <v>28459604</v>
      </c>
      <c r="BN16" s="35">
        <v>17170013</v>
      </c>
      <c r="BO16" s="35">
        <v>130269898</v>
      </c>
      <c r="BP16" s="35">
        <v>8735061</v>
      </c>
      <c r="BQ16" s="35">
        <v>173467253</v>
      </c>
      <c r="BR16" s="35">
        <v>7393625</v>
      </c>
      <c r="BS16" s="35">
        <v>19699293</v>
      </c>
      <c r="BT16" s="35">
        <v>26280054</v>
      </c>
      <c r="BU16" s="35">
        <v>41240144</v>
      </c>
      <c r="BV16" s="35">
        <v>54796574</v>
      </c>
      <c r="BW16" s="35">
        <v>20505257</v>
      </c>
      <c r="BX16" s="35">
        <v>11576972</v>
      </c>
      <c r="BY16" s="35">
        <v>10548142</v>
      </c>
      <c r="BZ16" s="35">
        <v>11478133</v>
      </c>
      <c r="CA16" s="35">
        <v>2222376827</v>
      </c>
      <c r="CB16" s="35">
        <v>10728773</v>
      </c>
      <c r="CC16" s="35">
        <v>24946277</v>
      </c>
      <c r="CD16" s="35">
        <v>109243279</v>
      </c>
      <c r="CE16" s="35">
        <v>13434287</v>
      </c>
      <c r="CF16" s="35">
        <v>8010818</v>
      </c>
      <c r="CG16" s="35">
        <v>2752246</v>
      </c>
      <c r="CH16" s="35">
        <v>9898153</v>
      </c>
      <c r="CI16" s="35">
        <v>18143927</v>
      </c>
      <c r="CJ16" s="35">
        <v>1437400</v>
      </c>
      <c r="CK16" s="35">
        <v>950000</v>
      </c>
    </row>
    <row r="17" spans="1:89" s="19" customFormat="1" ht="25.5">
      <c r="A17" s="25" t="s">
        <v>114</v>
      </c>
      <c r="B17" s="18" t="s">
        <v>115</v>
      </c>
      <c r="C17" s="34">
        <f t="shared" si="0"/>
        <v>40302599</v>
      </c>
      <c r="D17" s="35" t="s">
        <v>151</v>
      </c>
      <c r="E17" s="35">
        <v>575953</v>
      </c>
      <c r="F17" s="35" t="s">
        <v>151</v>
      </c>
      <c r="G17" s="35" t="s">
        <v>151</v>
      </c>
      <c r="H17" s="35" t="s">
        <v>151</v>
      </c>
      <c r="I17" s="35">
        <v>571700</v>
      </c>
      <c r="J17" s="35">
        <v>860782</v>
      </c>
      <c r="K17" s="35">
        <v>38408</v>
      </c>
      <c r="L17" s="35" t="s">
        <v>151</v>
      </c>
      <c r="M17" s="35">
        <v>1574788</v>
      </c>
      <c r="N17" s="35" t="s">
        <v>151</v>
      </c>
      <c r="O17" s="35" t="s">
        <v>151</v>
      </c>
      <c r="P17" s="35">
        <v>239304</v>
      </c>
      <c r="Q17" s="35">
        <v>624555</v>
      </c>
      <c r="R17" s="35">
        <v>28191</v>
      </c>
      <c r="S17" s="35" t="s">
        <v>151</v>
      </c>
      <c r="T17" s="35">
        <v>3944</v>
      </c>
      <c r="U17" s="35">
        <v>6270</v>
      </c>
      <c r="V17" s="35">
        <v>146986</v>
      </c>
      <c r="W17" s="35">
        <v>181098</v>
      </c>
      <c r="X17" s="35">
        <v>40859</v>
      </c>
      <c r="Y17" s="35">
        <v>142930</v>
      </c>
      <c r="Z17" s="35" t="s">
        <v>151</v>
      </c>
      <c r="AA17" s="35">
        <v>1496798</v>
      </c>
      <c r="AB17" s="35">
        <v>85452</v>
      </c>
      <c r="AC17" s="35" t="s">
        <v>151</v>
      </c>
      <c r="AD17" s="35" t="s">
        <v>151</v>
      </c>
      <c r="AE17" s="35" t="s">
        <v>151</v>
      </c>
      <c r="AF17" s="35">
        <v>1500000</v>
      </c>
      <c r="AG17" s="35" t="s">
        <v>151</v>
      </c>
      <c r="AH17" s="35">
        <v>52300</v>
      </c>
      <c r="AI17" s="35" t="s">
        <v>151</v>
      </c>
      <c r="AJ17" s="35">
        <v>873588</v>
      </c>
      <c r="AK17" s="35">
        <v>270980</v>
      </c>
      <c r="AL17" s="35">
        <v>541846</v>
      </c>
      <c r="AM17" s="35">
        <v>5799538</v>
      </c>
      <c r="AN17" s="35" t="s">
        <v>151</v>
      </c>
      <c r="AO17" s="35" t="s">
        <v>151</v>
      </c>
      <c r="AP17" s="35" t="s">
        <v>151</v>
      </c>
      <c r="AQ17" s="35" t="s">
        <v>151</v>
      </c>
      <c r="AR17" s="35">
        <v>21900</v>
      </c>
      <c r="AS17" s="35" t="s">
        <v>151</v>
      </c>
      <c r="AT17" s="35" t="s">
        <v>151</v>
      </c>
      <c r="AU17" s="35">
        <v>5249934</v>
      </c>
      <c r="AV17" s="35">
        <v>107720</v>
      </c>
      <c r="AW17" s="35" t="s">
        <v>151</v>
      </c>
      <c r="AX17" s="35" t="s">
        <v>151</v>
      </c>
      <c r="AY17" s="35">
        <v>1185007</v>
      </c>
      <c r="AZ17" s="35" t="s">
        <v>151</v>
      </c>
      <c r="BA17" s="35" t="s">
        <v>151</v>
      </c>
      <c r="BB17" s="35">
        <v>48937</v>
      </c>
      <c r="BC17" s="35">
        <v>5189900</v>
      </c>
      <c r="BD17" s="35">
        <v>4993843</v>
      </c>
      <c r="BE17" s="35">
        <v>181788</v>
      </c>
      <c r="BF17" s="35" t="s">
        <v>151</v>
      </c>
      <c r="BG17" s="35">
        <v>2009900</v>
      </c>
      <c r="BH17" s="35">
        <v>166315</v>
      </c>
      <c r="BI17" s="35">
        <v>195200</v>
      </c>
      <c r="BJ17" s="35">
        <v>402778</v>
      </c>
      <c r="BK17" s="35">
        <v>22754</v>
      </c>
      <c r="BL17" s="35" t="s">
        <v>151</v>
      </c>
      <c r="BM17" s="35">
        <v>124200</v>
      </c>
      <c r="BN17" s="35" t="s">
        <v>151</v>
      </c>
      <c r="BO17" s="35">
        <v>495119</v>
      </c>
      <c r="BP17" s="35" t="s">
        <v>151</v>
      </c>
      <c r="BQ17" s="35">
        <v>27400</v>
      </c>
      <c r="BR17" s="35">
        <v>135036</v>
      </c>
      <c r="BS17" s="35" t="s">
        <v>151</v>
      </c>
      <c r="BT17" s="35" t="s">
        <v>151</v>
      </c>
      <c r="BU17" s="35">
        <v>112500</v>
      </c>
      <c r="BV17" s="35">
        <v>4750</v>
      </c>
      <c r="BW17" s="35">
        <v>125842</v>
      </c>
      <c r="BX17" s="35" t="s">
        <v>151</v>
      </c>
      <c r="BY17" s="35" t="s">
        <v>151</v>
      </c>
      <c r="BZ17" s="35">
        <v>406928</v>
      </c>
      <c r="CA17" s="35">
        <v>106372</v>
      </c>
      <c r="CB17" s="35">
        <v>19393</v>
      </c>
      <c r="CC17" s="35" t="s">
        <v>151</v>
      </c>
      <c r="CD17" s="35">
        <v>2366736</v>
      </c>
      <c r="CE17" s="35">
        <v>1800</v>
      </c>
      <c r="CF17" s="35">
        <v>353977</v>
      </c>
      <c r="CG17" s="35" t="s">
        <v>151</v>
      </c>
      <c r="CH17" s="35" t="s">
        <v>151</v>
      </c>
      <c r="CI17" s="35" t="s">
        <v>151</v>
      </c>
      <c r="CJ17" s="35">
        <v>590300</v>
      </c>
      <c r="CK17" s="35" t="s">
        <v>151</v>
      </c>
    </row>
    <row r="18" spans="1:89" s="19" customFormat="1" ht="15">
      <c r="A18" s="24" t="s">
        <v>116</v>
      </c>
      <c r="B18" s="18" t="s">
        <v>117</v>
      </c>
      <c r="C18" s="34">
        <f t="shared" si="0"/>
        <v>47475871</v>
      </c>
      <c r="D18" s="35">
        <v>321126</v>
      </c>
      <c r="E18" s="35">
        <v>284444</v>
      </c>
      <c r="F18" s="35">
        <v>1175757</v>
      </c>
      <c r="G18" s="35">
        <v>1826685</v>
      </c>
      <c r="H18" s="35">
        <v>678960</v>
      </c>
      <c r="I18" s="35">
        <v>26064</v>
      </c>
      <c r="J18" s="35">
        <v>27665</v>
      </c>
      <c r="K18" s="35">
        <v>111821</v>
      </c>
      <c r="L18" s="35">
        <v>442541</v>
      </c>
      <c r="M18" s="35">
        <v>99589</v>
      </c>
      <c r="N18" s="35">
        <v>626449</v>
      </c>
      <c r="O18" s="35" t="s">
        <v>151</v>
      </c>
      <c r="P18" s="35">
        <v>31518</v>
      </c>
      <c r="Q18" s="35">
        <v>24977</v>
      </c>
      <c r="R18" s="35">
        <v>94776</v>
      </c>
      <c r="S18" s="35">
        <v>1057100</v>
      </c>
      <c r="T18" s="35">
        <v>748706</v>
      </c>
      <c r="U18" s="35" t="s">
        <v>151</v>
      </c>
      <c r="V18" s="35">
        <v>520751</v>
      </c>
      <c r="W18" s="35">
        <v>441695</v>
      </c>
      <c r="X18" s="35">
        <v>906194</v>
      </c>
      <c r="Y18" s="35">
        <v>163045</v>
      </c>
      <c r="Z18" s="35">
        <v>330191</v>
      </c>
      <c r="AA18" s="35" t="s">
        <v>151</v>
      </c>
      <c r="AB18" s="35">
        <v>977343</v>
      </c>
      <c r="AC18" s="35">
        <v>1331611</v>
      </c>
      <c r="AD18" s="35" t="s">
        <v>151</v>
      </c>
      <c r="AE18" s="35">
        <v>7741</v>
      </c>
      <c r="AF18" s="35">
        <v>93287</v>
      </c>
      <c r="AG18" s="35">
        <v>55467</v>
      </c>
      <c r="AH18" s="35">
        <v>400911</v>
      </c>
      <c r="AI18" s="35">
        <v>266719</v>
      </c>
      <c r="AJ18" s="35">
        <v>2606470</v>
      </c>
      <c r="AK18" s="35">
        <v>401817</v>
      </c>
      <c r="AL18" s="35">
        <v>540637</v>
      </c>
      <c r="AM18" s="35">
        <v>927213</v>
      </c>
      <c r="AN18" s="35">
        <v>386406</v>
      </c>
      <c r="AO18" s="35" t="s">
        <v>151</v>
      </c>
      <c r="AP18" s="35" t="s">
        <v>151</v>
      </c>
      <c r="AQ18" s="35">
        <v>112950</v>
      </c>
      <c r="AR18" s="35">
        <v>51640</v>
      </c>
      <c r="AS18" s="35" t="s">
        <v>151</v>
      </c>
      <c r="AT18" s="35" t="s">
        <v>151</v>
      </c>
      <c r="AU18" s="35" t="s">
        <v>151</v>
      </c>
      <c r="AV18" s="35">
        <v>1369312</v>
      </c>
      <c r="AW18" s="35">
        <v>563551</v>
      </c>
      <c r="AX18" s="35">
        <v>19673</v>
      </c>
      <c r="AY18" s="35">
        <v>2129464</v>
      </c>
      <c r="AZ18" s="35">
        <v>1504247</v>
      </c>
      <c r="BA18" s="35">
        <v>1646754</v>
      </c>
      <c r="BB18" s="35">
        <v>1885318</v>
      </c>
      <c r="BC18" s="35">
        <v>3958594</v>
      </c>
      <c r="BD18" s="35">
        <v>402110</v>
      </c>
      <c r="BE18" s="35">
        <v>198162</v>
      </c>
      <c r="BF18" s="35">
        <v>1043580</v>
      </c>
      <c r="BG18" s="35">
        <v>574716</v>
      </c>
      <c r="BH18" s="35">
        <v>1414198</v>
      </c>
      <c r="BI18" s="35">
        <v>29569</v>
      </c>
      <c r="BJ18" s="35">
        <v>119705</v>
      </c>
      <c r="BK18" s="35">
        <v>2035484</v>
      </c>
      <c r="BL18" s="35">
        <v>1216963</v>
      </c>
      <c r="BM18" s="35">
        <v>635559</v>
      </c>
      <c r="BN18" s="35">
        <v>183481</v>
      </c>
      <c r="BO18" s="35">
        <v>1745603</v>
      </c>
      <c r="BP18" s="35">
        <v>54000</v>
      </c>
      <c r="BQ18" s="35" t="s">
        <v>151</v>
      </c>
      <c r="BR18" s="35">
        <v>42483</v>
      </c>
      <c r="BS18" s="35">
        <v>945859</v>
      </c>
      <c r="BT18" s="35">
        <v>1182824</v>
      </c>
      <c r="BU18" s="35">
        <v>285551</v>
      </c>
      <c r="BV18" s="35">
        <v>73130</v>
      </c>
      <c r="BW18" s="35">
        <v>721133</v>
      </c>
      <c r="BX18" s="35">
        <v>79581</v>
      </c>
      <c r="BY18" s="35">
        <v>569589</v>
      </c>
      <c r="BZ18" s="35">
        <v>62189</v>
      </c>
      <c r="CA18" s="35">
        <v>1574380</v>
      </c>
      <c r="CB18" s="35">
        <v>395135</v>
      </c>
      <c r="CC18" s="35">
        <v>67765</v>
      </c>
      <c r="CD18" s="35">
        <v>264929</v>
      </c>
      <c r="CE18" s="35">
        <v>11417</v>
      </c>
      <c r="CF18" s="35">
        <v>157863</v>
      </c>
      <c r="CG18" s="35">
        <v>49014</v>
      </c>
      <c r="CH18" s="35" t="s">
        <v>151</v>
      </c>
      <c r="CI18" s="35">
        <v>162720</v>
      </c>
      <c r="CJ18" s="35" t="s">
        <v>151</v>
      </c>
      <c r="CK18" s="35" t="s">
        <v>151</v>
      </c>
    </row>
    <row r="19" spans="1:89" s="19" customFormat="1" ht="15">
      <c r="A19" s="22" t="s">
        <v>118</v>
      </c>
      <c r="B19" s="23" t="s">
        <v>119</v>
      </c>
      <c r="C19" s="34">
        <f t="shared" si="0"/>
        <v>4557715151</v>
      </c>
      <c r="D19" s="35">
        <v>1448205</v>
      </c>
      <c r="E19" s="35">
        <v>343902</v>
      </c>
      <c r="F19" s="35">
        <v>1554988511</v>
      </c>
      <c r="G19" s="35">
        <v>11344377</v>
      </c>
      <c r="H19" s="35">
        <v>895449</v>
      </c>
      <c r="I19" s="35">
        <v>15866328</v>
      </c>
      <c r="J19" s="35">
        <v>486764</v>
      </c>
      <c r="K19" s="35">
        <v>30824</v>
      </c>
      <c r="L19" s="35">
        <v>4058823</v>
      </c>
      <c r="M19" s="35">
        <v>61571491</v>
      </c>
      <c r="N19" s="35" t="s">
        <v>151</v>
      </c>
      <c r="O19" s="35">
        <v>3193629</v>
      </c>
      <c r="P19" s="35">
        <v>1560934</v>
      </c>
      <c r="Q19" s="35">
        <v>3311570</v>
      </c>
      <c r="R19" s="35">
        <v>1435</v>
      </c>
      <c r="S19" s="35" t="s">
        <v>151</v>
      </c>
      <c r="T19" s="35">
        <v>5488602</v>
      </c>
      <c r="U19" s="35">
        <v>450000</v>
      </c>
      <c r="V19" s="35">
        <v>854585</v>
      </c>
      <c r="W19" s="35">
        <v>1137988</v>
      </c>
      <c r="X19" s="35">
        <v>2502961211</v>
      </c>
      <c r="Y19" s="35">
        <v>312414</v>
      </c>
      <c r="Z19" s="35">
        <v>1207271</v>
      </c>
      <c r="AA19" s="35">
        <v>3076123</v>
      </c>
      <c r="AB19" s="35">
        <v>8291983</v>
      </c>
      <c r="AC19" s="35">
        <v>353158</v>
      </c>
      <c r="AD19" s="35">
        <v>3846450</v>
      </c>
      <c r="AE19" s="35">
        <v>2747261</v>
      </c>
      <c r="AF19" s="35">
        <v>45821778</v>
      </c>
      <c r="AG19" s="35">
        <v>1666194</v>
      </c>
      <c r="AH19" s="35">
        <v>144000</v>
      </c>
      <c r="AI19" s="35" t="s">
        <v>151</v>
      </c>
      <c r="AJ19" s="35">
        <v>6619176</v>
      </c>
      <c r="AK19" s="35">
        <v>3529668</v>
      </c>
      <c r="AL19" s="35">
        <v>7102907</v>
      </c>
      <c r="AM19" s="35">
        <v>331763</v>
      </c>
      <c r="AN19" s="35" t="s">
        <v>151</v>
      </c>
      <c r="AO19" s="35">
        <v>778600</v>
      </c>
      <c r="AP19" s="35" t="s">
        <v>151</v>
      </c>
      <c r="AQ19" s="35">
        <v>1691445</v>
      </c>
      <c r="AR19" s="35">
        <v>51600</v>
      </c>
      <c r="AS19" s="35" t="s">
        <v>151</v>
      </c>
      <c r="AT19" s="35" t="s">
        <v>151</v>
      </c>
      <c r="AU19" s="35">
        <v>11930587</v>
      </c>
      <c r="AV19" s="35">
        <v>17223642</v>
      </c>
      <c r="AW19" s="35">
        <v>2651403</v>
      </c>
      <c r="AX19" s="35">
        <v>1455144</v>
      </c>
      <c r="AY19" s="35">
        <v>27389536</v>
      </c>
      <c r="AZ19" s="35">
        <v>13077459</v>
      </c>
      <c r="BA19" s="35">
        <v>3750543</v>
      </c>
      <c r="BB19" s="35">
        <v>12735555</v>
      </c>
      <c r="BC19" s="35">
        <v>242078</v>
      </c>
      <c r="BD19" s="35">
        <v>15477784</v>
      </c>
      <c r="BE19" s="35">
        <v>2705677</v>
      </c>
      <c r="BF19" s="35">
        <v>6666756</v>
      </c>
      <c r="BG19" s="35">
        <v>11958882</v>
      </c>
      <c r="BH19" s="35">
        <v>10170436</v>
      </c>
      <c r="BI19" s="35">
        <v>3480955</v>
      </c>
      <c r="BJ19" s="35">
        <v>340983</v>
      </c>
      <c r="BK19" s="35">
        <v>8253324</v>
      </c>
      <c r="BL19" s="35">
        <v>7486050</v>
      </c>
      <c r="BM19" s="35">
        <v>4858169</v>
      </c>
      <c r="BN19" s="35">
        <v>2840420</v>
      </c>
      <c r="BO19" s="35">
        <v>3489636</v>
      </c>
      <c r="BP19" s="35">
        <v>1558</v>
      </c>
      <c r="BQ19" s="35" t="s">
        <v>151</v>
      </c>
      <c r="BR19" s="35">
        <v>393420</v>
      </c>
      <c r="BS19" s="35">
        <v>1574451</v>
      </c>
      <c r="BT19" s="35">
        <v>17100698</v>
      </c>
      <c r="BU19" s="35">
        <v>45940746</v>
      </c>
      <c r="BV19" s="35">
        <v>10664854</v>
      </c>
      <c r="BW19" s="35">
        <v>11727240</v>
      </c>
      <c r="BX19" s="35">
        <v>7256852</v>
      </c>
      <c r="BY19" s="35">
        <v>5141216</v>
      </c>
      <c r="BZ19" s="35">
        <v>352178</v>
      </c>
      <c r="CA19" s="35">
        <v>1610191</v>
      </c>
      <c r="CB19" s="35">
        <v>3497226</v>
      </c>
      <c r="CC19" s="35">
        <v>9498756</v>
      </c>
      <c r="CD19" s="35">
        <v>6119611</v>
      </c>
      <c r="CE19" s="35">
        <v>8063728</v>
      </c>
      <c r="CF19" s="35">
        <v>1677684</v>
      </c>
      <c r="CG19" s="35">
        <v>1197776</v>
      </c>
      <c r="CH19" s="35">
        <v>126109</v>
      </c>
      <c r="CI19" s="35">
        <v>19419</v>
      </c>
      <c r="CJ19" s="35" t="s">
        <v>151</v>
      </c>
      <c r="CK19" s="35" t="s">
        <v>151</v>
      </c>
    </row>
    <row r="20" spans="1:89" s="19" customFormat="1" ht="15">
      <c r="A20" s="22" t="s">
        <v>120</v>
      </c>
      <c r="B20" s="23" t="s">
        <v>121</v>
      </c>
      <c r="C20" s="34">
        <f t="shared" si="0"/>
        <v>689052426</v>
      </c>
      <c r="D20" s="35">
        <v>4170164</v>
      </c>
      <c r="E20" s="35">
        <v>4319431</v>
      </c>
      <c r="F20" s="35">
        <v>5332000</v>
      </c>
      <c r="G20" s="35">
        <v>9807503</v>
      </c>
      <c r="H20" s="35">
        <v>7861223</v>
      </c>
      <c r="I20" s="35">
        <v>2125530</v>
      </c>
      <c r="J20" s="35">
        <v>1670215</v>
      </c>
      <c r="K20" s="35">
        <v>7875258</v>
      </c>
      <c r="L20" s="35">
        <v>2898817</v>
      </c>
      <c r="M20" s="35">
        <v>27418314</v>
      </c>
      <c r="N20" s="35">
        <v>3564615</v>
      </c>
      <c r="O20" s="35">
        <v>476364</v>
      </c>
      <c r="P20" s="35">
        <v>1788315</v>
      </c>
      <c r="Q20" s="35">
        <v>2485737</v>
      </c>
      <c r="R20" s="35">
        <v>66167120</v>
      </c>
      <c r="S20" s="35">
        <v>2368000</v>
      </c>
      <c r="T20" s="35">
        <v>10517641</v>
      </c>
      <c r="U20" s="35">
        <v>7102523</v>
      </c>
      <c r="V20" s="35">
        <v>1768363</v>
      </c>
      <c r="W20" s="35">
        <v>1367499</v>
      </c>
      <c r="X20" s="35">
        <v>69140798</v>
      </c>
      <c r="Y20" s="35">
        <v>5250053</v>
      </c>
      <c r="Z20" s="35">
        <v>5139442</v>
      </c>
      <c r="AA20" s="35">
        <v>3265552</v>
      </c>
      <c r="AB20" s="35">
        <v>4102255</v>
      </c>
      <c r="AC20" s="35">
        <v>1874878</v>
      </c>
      <c r="AD20" s="35">
        <v>2511158</v>
      </c>
      <c r="AE20" s="35">
        <v>969039</v>
      </c>
      <c r="AF20" s="35">
        <v>6535367</v>
      </c>
      <c r="AG20" s="35">
        <v>875526</v>
      </c>
      <c r="AH20" s="35">
        <v>3580125</v>
      </c>
      <c r="AI20" s="35">
        <v>3723929</v>
      </c>
      <c r="AJ20" s="35">
        <v>17830429</v>
      </c>
      <c r="AK20" s="35">
        <v>9658307</v>
      </c>
      <c r="AL20" s="35">
        <v>10397769</v>
      </c>
      <c r="AM20" s="35">
        <v>10145476</v>
      </c>
      <c r="AN20" s="35">
        <v>1261766</v>
      </c>
      <c r="AO20" s="35">
        <v>5881545</v>
      </c>
      <c r="AP20" s="35">
        <v>3442440</v>
      </c>
      <c r="AQ20" s="35">
        <v>3561445</v>
      </c>
      <c r="AR20" s="35">
        <v>6507839</v>
      </c>
      <c r="AS20" s="35">
        <v>1365702</v>
      </c>
      <c r="AT20" s="35">
        <v>555100</v>
      </c>
      <c r="AU20" s="35">
        <v>16543101</v>
      </c>
      <c r="AV20" s="35">
        <v>7011901</v>
      </c>
      <c r="AW20" s="35">
        <v>1898301</v>
      </c>
      <c r="AX20" s="35">
        <v>4455036</v>
      </c>
      <c r="AY20" s="35">
        <v>20263262</v>
      </c>
      <c r="AZ20" s="35">
        <v>8661932</v>
      </c>
      <c r="BA20" s="35">
        <v>3594212</v>
      </c>
      <c r="BB20" s="35">
        <v>18114299</v>
      </c>
      <c r="BC20" s="35">
        <v>8520057</v>
      </c>
      <c r="BD20" s="35">
        <v>4266783</v>
      </c>
      <c r="BE20" s="35">
        <v>3702623</v>
      </c>
      <c r="BF20" s="35">
        <v>13165762</v>
      </c>
      <c r="BG20" s="35">
        <v>13929729</v>
      </c>
      <c r="BH20" s="35">
        <v>6145441</v>
      </c>
      <c r="BI20" s="35">
        <v>2229213</v>
      </c>
      <c r="BJ20" s="35">
        <v>3191608</v>
      </c>
      <c r="BK20" s="35">
        <v>15344077</v>
      </c>
      <c r="BL20" s="35">
        <v>13583</v>
      </c>
      <c r="BM20" s="35">
        <v>33811844</v>
      </c>
      <c r="BN20" s="35">
        <v>2670297</v>
      </c>
      <c r="BO20" s="35">
        <v>9682282</v>
      </c>
      <c r="BP20" s="35">
        <v>1684997</v>
      </c>
      <c r="BQ20" s="35">
        <v>2349726</v>
      </c>
      <c r="BR20" s="35">
        <v>3602026</v>
      </c>
      <c r="BS20" s="35">
        <v>10342893</v>
      </c>
      <c r="BT20" s="35">
        <v>3259942</v>
      </c>
      <c r="BU20" s="35">
        <v>16960198</v>
      </c>
      <c r="BV20" s="35">
        <v>4232039</v>
      </c>
      <c r="BW20" s="35">
        <v>14815093</v>
      </c>
      <c r="BX20" s="35">
        <v>9395689</v>
      </c>
      <c r="BY20" s="35">
        <v>7192493</v>
      </c>
      <c r="BZ20" s="35">
        <v>2288228</v>
      </c>
      <c r="CA20" s="35">
        <v>19190069</v>
      </c>
      <c r="CB20" s="35">
        <v>5464984</v>
      </c>
      <c r="CC20" s="35">
        <v>12956877</v>
      </c>
      <c r="CD20" s="35">
        <v>3541716</v>
      </c>
      <c r="CE20" s="35">
        <v>11062878</v>
      </c>
      <c r="CF20" s="35">
        <v>2648241</v>
      </c>
      <c r="CG20" s="35">
        <v>1699061</v>
      </c>
      <c r="CH20" s="35">
        <v>8924944</v>
      </c>
      <c r="CI20" s="35">
        <v>580657</v>
      </c>
      <c r="CJ20" s="35">
        <v>958400</v>
      </c>
      <c r="CK20" s="35">
        <v>25360</v>
      </c>
    </row>
    <row r="21" spans="1:89" s="19" customFormat="1" ht="38.25">
      <c r="A21" s="22" t="s">
        <v>122</v>
      </c>
      <c r="B21" s="23" t="s">
        <v>123</v>
      </c>
      <c r="C21" s="34">
        <f t="shared" si="0"/>
        <v>21074736060</v>
      </c>
      <c r="D21" s="35">
        <v>184708918</v>
      </c>
      <c r="E21" s="35">
        <v>177971720</v>
      </c>
      <c r="F21" s="35">
        <v>848038979</v>
      </c>
      <c r="G21" s="35">
        <v>243331589</v>
      </c>
      <c r="H21" s="35">
        <v>139951861</v>
      </c>
      <c r="I21" s="35">
        <v>174202261</v>
      </c>
      <c r="J21" s="35">
        <v>67037575</v>
      </c>
      <c r="K21" s="35">
        <v>152539515</v>
      </c>
      <c r="L21" s="35">
        <v>130267852</v>
      </c>
      <c r="M21" s="35">
        <v>860564317</v>
      </c>
      <c r="N21" s="35">
        <v>87821144</v>
      </c>
      <c r="O21" s="35">
        <v>102566998</v>
      </c>
      <c r="P21" s="35">
        <v>119791355</v>
      </c>
      <c r="Q21" s="35">
        <v>124538434</v>
      </c>
      <c r="R21" s="35">
        <v>205969517</v>
      </c>
      <c r="S21" s="35">
        <v>161112659</v>
      </c>
      <c r="T21" s="35">
        <v>133276304</v>
      </c>
      <c r="U21" s="35">
        <v>560681065</v>
      </c>
      <c r="V21" s="35">
        <v>103620771</v>
      </c>
      <c r="W21" s="35">
        <v>107762000</v>
      </c>
      <c r="X21" s="35">
        <v>939868739</v>
      </c>
      <c r="Y21" s="35">
        <v>13825728</v>
      </c>
      <c r="Z21" s="35">
        <v>1705630686</v>
      </c>
      <c r="AA21" s="35">
        <v>117442541</v>
      </c>
      <c r="AB21" s="35">
        <v>276294735</v>
      </c>
      <c r="AC21" s="35">
        <v>96591617</v>
      </c>
      <c r="AD21" s="35">
        <v>62920995</v>
      </c>
      <c r="AE21" s="35">
        <v>77142544</v>
      </c>
      <c r="AF21" s="35">
        <v>858589127</v>
      </c>
      <c r="AG21" s="35">
        <v>52274607</v>
      </c>
      <c r="AH21" s="35">
        <v>36946018</v>
      </c>
      <c r="AI21" s="35">
        <v>312000084</v>
      </c>
      <c r="AJ21" s="35">
        <v>746972606</v>
      </c>
      <c r="AK21" s="35">
        <v>131880922</v>
      </c>
      <c r="AL21" s="35">
        <v>241163279</v>
      </c>
      <c r="AM21" s="35">
        <v>350328451</v>
      </c>
      <c r="AN21" s="35">
        <v>53145859</v>
      </c>
      <c r="AO21" s="35">
        <v>211639800</v>
      </c>
      <c r="AP21" s="35">
        <v>54655689</v>
      </c>
      <c r="AQ21" s="35">
        <v>126224339</v>
      </c>
      <c r="AR21" s="35">
        <v>69240252</v>
      </c>
      <c r="AS21" s="35">
        <v>115546921</v>
      </c>
      <c r="AT21" s="35">
        <v>206558900</v>
      </c>
      <c r="AU21" s="35">
        <v>266033058</v>
      </c>
      <c r="AV21" s="35">
        <v>393493948</v>
      </c>
      <c r="AW21" s="35">
        <v>70425013</v>
      </c>
      <c r="AX21" s="35">
        <v>75980909</v>
      </c>
      <c r="AY21" s="35">
        <v>315691624</v>
      </c>
      <c r="AZ21" s="35">
        <v>184100220</v>
      </c>
      <c r="BA21" s="35">
        <v>362172395</v>
      </c>
      <c r="BB21" s="35">
        <v>316033209</v>
      </c>
      <c r="BC21" s="35">
        <v>298542053</v>
      </c>
      <c r="BD21" s="35">
        <v>369512679</v>
      </c>
      <c r="BE21" s="35">
        <v>231636432</v>
      </c>
      <c r="BF21" s="35">
        <v>286462732</v>
      </c>
      <c r="BG21" s="35">
        <v>290296610</v>
      </c>
      <c r="BH21" s="35">
        <v>255234133</v>
      </c>
      <c r="BI21" s="35">
        <v>95083652</v>
      </c>
      <c r="BJ21" s="35">
        <v>119046445</v>
      </c>
      <c r="BK21" s="35">
        <v>544238509</v>
      </c>
      <c r="BL21" s="35">
        <v>208851035</v>
      </c>
      <c r="BM21" s="35">
        <v>172722092</v>
      </c>
      <c r="BN21" s="35">
        <v>78360286</v>
      </c>
      <c r="BO21" s="35">
        <v>305053699</v>
      </c>
      <c r="BP21" s="35">
        <v>43384614</v>
      </c>
      <c r="BQ21" s="35">
        <v>57680643</v>
      </c>
      <c r="BR21" s="35">
        <v>86345117</v>
      </c>
      <c r="BS21" s="35">
        <v>370595366</v>
      </c>
      <c r="BT21" s="35">
        <v>294139900</v>
      </c>
      <c r="BU21" s="35">
        <v>995467380</v>
      </c>
      <c r="BV21" s="35">
        <v>270300844</v>
      </c>
      <c r="BW21" s="35">
        <v>226983050</v>
      </c>
      <c r="BX21" s="35">
        <v>208092175</v>
      </c>
      <c r="BY21" s="35">
        <v>165955025</v>
      </c>
      <c r="BZ21" s="35">
        <v>177278500</v>
      </c>
      <c r="CA21" s="35">
        <v>318017004</v>
      </c>
      <c r="CB21" s="35">
        <v>95829484</v>
      </c>
      <c r="CC21" s="35">
        <v>233652659</v>
      </c>
      <c r="CD21" s="35">
        <v>266542283</v>
      </c>
      <c r="CE21" s="35">
        <v>130129175</v>
      </c>
      <c r="CF21" s="35">
        <v>103464525</v>
      </c>
      <c r="CG21" s="35">
        <v>14029107</v>
      </c>
      <c r="CH21" s="35">
        <v>75980825</v>
      </c>
      <c r="CI21" s="35">
        <v>69143907</v>
      </c>
      <c r="CJ21" s="35">
        <v>86974900</v>
      </c>
      <c r="CK21" s="35">
        <v>3139571</v>
      </c>
    </row>
    <row r="22" spans="1:89" s="19" customFormat="1" ht="38.25">
      <c r="A22" s="24" t="s">
        <v>124</v>
      </c>
      <c r="B22" s="18" t="s">
        <v>125</v>
      </c>
      <c r="C22" s="34">
        <f t="shared" si="0"/>
        <v>1932412195</v>
      </c>
      <c r="D22" s="35">
        <v>2557741</v>
      </c>
      <c r="E22" s="35">
        <v>452820</v>
      </c>
      <c r="F22" s="35">
        <v>8797830</v>
      </c>
      <c r="G22" s="35">
        <v>9941887</v>
      </c>
      <c r="H22" s="35">
        <v>27074525</v>
      </c>
      <c r="I22" s="35">
        <v>1787156</v>
      </c>
      <c r="J22" s="35">
        <v>1291250</v>
      </c>
      <c r="K22" s="35">
        <v>4596021</v>
      </c>
      <c r="L22" s="35">
        <v>1888317</v>
      </c>
      <c r="M22" s="35">
        <v>6768988</v>
      </c>
      <c r="N22" s="35">
        <v>1169893</v>
      </c>
      <c r="O22" s="35">
        <v>150420</v>
      </c>
      <c r="P22" s="35">
        <v>1075169</v>
      </c>
      <c r="Q22" s="35">
        <v>926496</v>
      </c>
      <c r="R22" s="35">
        <v>18063196</v>
      </c>
      <c r="S22" s="35">
        <v>1288500</v>
      </c>
      <c r="T22" s="35">
        <v>6294502</v>
      </c>
      <c r="U22" s="35">
        <v>99631894</v>
      </c>
      <c r="V22" s="35">
        <v>1171427</v>
      </c>
      <c r="W22" s="35">
        <v>4994611</v>
      </c>
      <c r="X22" s="35">
        <v>41029772</v>
      </c>
      <c r="Y22" s="35">
        <v>1531002</v>
      </c>
      <c r="Z22" s="35">
        <v>71490670</v>
      </c>
      <c r="AA22" s="35">
        <v>272116</v>
      </c>
      <c r="AB22" s="35">
        <v>5200003</v>
      </c>
      <c r="AC22" s="35">
        <v>3110738</v>
      </c>
      <c r="AD22" s="35">
        <v>1862808</v>
      </c>
      <c r="AE22" s="35">
        <v>1245891</v>
      </c>
      <c r="AF22" s="35">
        <v>464074634</v>
      </c>
      <c r="AG22" s="35">
        <v>1829040</v>
      </c>
      <c r="AH22" s="35">
        <v>450189</v>
      </c>
      <c r="AI22" s="35">
        <v>9491611</v>
      </c>
      <c r="AJ22" s="35">
        <v>23994801</v>
      </c>
      <c r="AK22" s="35">
        <v>9788814</v>
      </c>
      <c r="AL22" s="35">
        <v>3481986</v>
      </c>
      <c r="AM22" s="35">
        <v>19461312</v>
      </c>
      <c r="AN22" s="35">
        <v>1273333</v>
      </c>
      <c r="AO22" s="35">
        <v>10651195</v>
      </c>
      <c r="AP22" s="35">
        <v>1760566</v>
      </c>
      <c r="AQ22" s="35">
        <v>2941666</v>
      </c>
      <c r="AR22" s="35">
        <v>936141</v>
      </c>
      <c r="AS22" s="35">
        <v>509220</v>
      </c>
      <c r="AT22" s="35">
        <v>5046600</v>
      </c>
      <c r="AU22" s="35">
        <v>3847709</v>
      </c>
      <c r="AV22" s="35">
        <v>5465451</v>
      </c>
      <c r="AW22" s="35">
        <v>116120</v>
      </c>
      <c r="AX22" s="35">
        <v>223140</v>
      </c>
      <c r="AY22" s="35">
        <v>21976453</v>
      </c>
      <c r="AZ22" s="35">
        <v>13251446</v>
      </c>
      <c r="BA22" s="35">
        <v>194834004</v>
      </c>
      <c r="BB22" s="35">
        <v>34007282</v>
      </c>
      <c r="BC22" s="35">
        <v>4669596</v>
      </c>
      <c r="BD22" s="35">
        <v>4833248</v>
      </c>
      <c r="BE22" s="35">
        <v>5373654</v>
      </c>
      <c r="BF22" s="35">
        <v>4656088</v>
      </c>
      <c r="BG22" s="35">
        <v>6856776</v>
      </c>
      <c r="BH22" s="35">
        <v>16357641</v>
      </c>
      <c r="BI22" s="35">
        <v>1517065</v>
      </c>
      <c r="BJ22" s="35">
        <v>1830363</v>
      </c>
      <c r="BK22" s="35">
        <v>110852123</v>
      </c>
      <c r="BL22" s="35">
        <v>9801565</v>
      </c>
      <c r="BM22" s="35">
        <v>16917299</v>
      </c>
      <c r="BN22" s="35">
        <v>1265320</v>
      </c>
      <c r="BO22" s="35">
        <v>8598726</v>
      </c>
      <c r="BP22" s="35">
        <v>1299776</v>
      </c>
      <c r="BQ22" s="35">
        <v>854210</v>
      </c>
      <c r="BR22" s="35">
        <v>2222969</v>
      </c>
      <c r="BS22" s="35">
        <v>5693095</v>
      </c>
      <c r="BT22" s="35">
        <v>8486735</v>
      </c>
      <c r="BU22" s="35">
        <v>431355044</v>
      </c>
      <c r="BV22" s="35">
        <v>27836252</v>
      </c>
      <c r="BW22" s="35">
        <v>5880159</v>
      </c>
      <c r="BX22" s="35">
        <v>10396410</v>
      </c>
      <c r="BY22" s="35">
        <v>2005377</v>
      </c>
      <c r="BZ22" s="35">
        <v>2897057</v>
      </c>
      <c r="CA22" s="35">
        <v>12622158</v>
      </c>
      <c r="CB22" s="35">
        <v>11604102</v>
      </c>
      <c r="CC22" s="35">
        <v>23140098</v>
      </c>
      <c r="CD22" s="35">
        <v>2665602</v>
      </c>
      <c r="CE22" s="35">
        <v>1480198</v>
      </c>
      <c r="CF22" s="35">
        <v>1319870</v>
      </c>
      <c r="CG22" s="35">
        <v>417500</v>
      </c>
      <c r="CH22" s="35">
        <v>474906</v>
      </c>
      <c r="CI22" s="35">
        <v>31152857</v>
      </c>
      <c r="CJ22" s="35" t="s">
        <v>151</v>
      </c>
      <c r="CK22" s="35" t="s">
        <v>151</v>
      </c>
    </row>
    <row r="23" spans="1:89" s="19" customFormat="1" ht="15">
      <c r="A23" s="25" t="s">
        <v>126</v>
      </c>
      <c r="B23" s="18" t="s">
        <v>127</v>
      </c>
      <c r="C23" s="34">
        <f t="shared" si="0"/>
        <v>1473051545</v>
      </c>
      <c r="D23" s="35">
        <v>309424</v>
      </c>
      <c r="E23" s="35">
        <v>139509</v>
      </c>
      <c r="F23" s="35">
        <v>3589881</v>
      </c>
      <c r="G23" s="35">
        <v>4066277</v>
      </c>
      <c r="H23" s="35">
        <v>26203607</v>
      </c>
      <c r="I23" s="35">
        <v>317602</v>
      </c>
      <c r="J23" s="35">
        <v>886771</v>
      </c>
      <c r="K23" s="35">
        <v>964835</v>
      </c>
      <c r="L23" s="35">
        <v>532600</v>
      </c>
      <c r="M23" s="35">
        <v>5123662</v>
      </c>
      <c r="N23" s="35">
        <v>378516</v>
      </c>
      <c r="O23" s="35">
        <v>133300</v>
      </c>
      <c r="P23" s="35">
        <v>401653</v>
      </c>
      <c r="Q23" s="35">
        <v>452002</v>
      </c>
      <c r="R23" s="35">
        <v>12642989</v>
      </c>
      <c r="S23" s="35" t="s">
        <v>151</v>
      </c>
      <c r="T23" s="35">
        <v>3511716</v>
      </c>
      <c r="U23" s="35">
        <v>98051675</v>
      </c>
      <c r="V23" s="35">
        <v>714066</v>
      </c>
      <c r="W23" s="35">
        <v>379281</v>
      </c>
      <c r="X23" s="35">
        <v>26070326</v>
      </c>
      <c r="Y23" s="35">
        <v>1101925</v>
      </c>
      <c r="Z23" s="35">
        <v>70701376</v>
      </c>
      <c r="AA23" s="35">
        <v>54357</v>
      </c>
      <c r="AB23" s="35">
        <v>1144848</v>
      </c>
      <c r="AC23" s="35">
        <v>223525</v>
      </c>
      <c r="AD23" s="35">
        <v>313372</v>
      </c>
      <c r="AE23" s="35">
        <v>4675</v>
      </c>
      <c r="AF23" s="35">
        <v>413177242</v>
      </c>
      <c r="AG23" s="35" t="s">
        <v>151</v>
      </c>
      <c r="AH23" s="35">
        <v>388000</v>
      </c>
      <c r="AI23" s="35">
        <v>2091467</v>
      </c>
      <c r="AJ23" s="35">
        <v>8416077</v>
      </c>
      <c r="AK23" s="35">
        <v>93654</v>
      </c>
      <c r="AL23" s="35">
        <v>1341797</v>
      </c>
      <c r="AM23" s="35">
        <v>1637488</v>
      </c>
      <c r="AN23" s="35" t="s">
        <v>151</v>
      </c>
      <c r="AO23" s="35">
        <v>518490</v>
      </c>
      <c r="AP23" s="35">
        <v>127750</v>
      </c>
      <c r="AQ23" s="35">
        <v>588619</v>
      </c>
      <c r="AR23" s="35">
        <v>535300</v>
      </c>
      <c r="AS23" s="35">
        <v>144000</v>
      </c>
      <c r="AT23" s="35">
        <v>447700</v>
      </c>
      <c r="AU23" s="35">
        <v>539597</v>
      </c>
      <c r="AV23" s="35">
        <v>395762</v>
      </c>
      <c r="AW23" s="35" t="s">
        <v>151</v>
      </c>
      <c r="AX23" s="35" t="s">
        <v>151</v>
      </c>
      <c r="AY23" s="35">
        <v>9921779</v>
      </c>
      <c r="AZ23" s="35">
        <v>2251926</v>
      </c>
      <c r="BA23" s="35">
        <v>192338216</v>
      </c>
      <c r="BB23" s="35">
        <v>21326949</v>
      </c>
      <c r="BC23" s="35">
        <v>859493</v>
      </c>
      <c r="BD23" s="35">
        <v>2238339</v>
      </c>
      <c r="BE23" s="35">
        <v>2298576</v>
      </c>
      <c r="BF23" s="35">
        <v>621000</v>
      </c>
      <c r="BG23" s="35">
        <v>680600</v>
      </c>
      <c r="BH23" s="35">
        <v>1498591</v>
      </c>
      <c r="BI23" s="35">
        <v>635815</v>
      </c>
      <c r="BJ23" s="35">
        <v>1117142</v>
      </c>
      <c r="BK23" s="35">
        <v>58396939</v>
      </c>
      <c r="BL23" s="35">
        <v>538000</v>
      </c>
      <c r="BM23" s="35">
        <v>6226227</v>
      </c>
      <c r="BN23" s="35">
        <v>558795</v>
      </c>
      <c r="BO23" s="35">
        <v>1858098</v>
      </c>
      <c r="BP23" s="35">
        <v>116600</v>
      </c>
      <c r="BQ23" s="35">
        <v>151700</v>
      </c>
      <c r="BR23" s="35">
        <v>24190</v>
      </c>
      <c r="BS23" s="35">
        <v>1922993</v>
      </c>
      <c r="BT23" s="35">
        <v>2237112</v>
      </c>
      <c r="BU23" s="35">
        <v>426769665</v>
      </c>
      <c r="BV23" s="35">
        <v>5702632</v>
      </c>
      <c r="BW23" s="35">
        <v>3771079</v>
      </c>
      <c r="BX23" s="35">
        <v>9244612</v>
      </c>
      <c r="BY23" s="35">
        <v>755735</v>
      </c>
      <c r="BZ23" s="35">
        <v>887340</v>
      </c>
      <c r="CA23" s="35">
        <v>1730976</v>
      </c>
      <c r="CB23" s="35">
        <v>6530646</v>
      </c>
      <c r="CC23" s="35">
        <v>19212531</v>
      </c>
      <c r="CD23" s="35">
        <v>702478</v>
      </c>
      <c r="CE23" s="35">
        <v>425714</v>
      </c>
      <c r="CF23" s="35">
        <v>454152</v>
      </c>
      <c r="CG23" s="35" t="s">
        <v>151</v>
      </c>
      <c r="CH23" s="35">
        <v>188192</v>
      </c>
      <c r="CI23" s="35" t="s">
        <v>151</v>
      </c>
      <c r="CJ23" s="35" t="s">
        <v>151</v>
      </c>
      <c r="CK23" s="35" t="s">
        <v>151</v>
      </c>
    </row>
    <row r="24" spans="1:89" s="19" customFormat="1" ht="15">
      <c r="A24" s="25" t="s">
        <v>128</v>
      </c>
      <c r="B24" s="18" t="s">
        <v>129</v>
      </c>
      <c r="C24" s="34">
        <f t="shared" si="0"/>
        <v>4776747</v>
      </c>
      <c r="D24" s="35" t="s">
        <v>151</v>
      </c>
      <c r="E24" s="35">
        <v>6195</v>
      </c>
      <c r="F24" s="35">
        <v>8225</v>
      </c>
      <c r="G24" s="35" t="s">
        <v>151</v>
      </c>
      <c r="H24" s="35" t="s">
        <v>151</v>
      </c>
      <c r="I24" s="35">
        <v>146900</v>
      </c>
      <c r="J24" s="35">
        <v>7732</v>
      </c>
      <c r="K24" s="35">
        <v>5520</v>
      </c>
      <c r="L24" s="35">
        <v>136700</v>
      </c>
      <c r="M24" s="35" t="s">
        <v>151</v>
      </c>
      <c r="N24" s="35">
        <v>71687</v>
      </c>
      <c r="O24" s="35" t="s">
        <v>151</v>
      </c>
      <c r="P24" s="35" t="s">
        <v>151</v>
      </c>
      <c r="Q24" s="35" t="s">
        <v>151</v>
      </c>
      <c r="R24" s="35" t="s">
        <v>151</v>
      </c>
      <c r="S24" s="35" t="s">
        <v>151</v>
      </c>
      <c r="T24" s="35" t="s">
        <v>151</v>
      </c>
      <c r="U24" s="35" t="s">
        <v>151</v>
      </c>
      <c r="V24" s="35">
        <v>19600</v>
      </c>
      <c r="W24" s="35" t="s">
        <v>151</v>
      </c>
      <c r="X24" s="35">
        <v>23893</v>
      </c>
      <c r="Y24" s="35" t="s">
        <v>151</v>
      </c>
      <c r="Z24" s="35" t="s">
        <v>151</v>
      </c>
      <c r="AA24" s="35" t="s">
        <v>151</v>
      </c>
      <c r="AB24" s="35">
        <v>2480</v>
      </c>
      <c r="AC24" s="35" t="s">
        <v>151</v>
      </c>
      <c r="AD24" s="35" t="s">
        <v>151</v>
      </c>
      <c r="AE24" s="35" t="s">
        <v>151</v>
      </c>
      <c r="AF24" s="35">
        <v>635540</v>
      </c>
      <c r="AG24" s="35" t="s">
        <v>151</v>
      </c>
      <c r="AH24" s="35" t="s">
        <v>151</v>
      </c>
      <c r="AI24" s="35" t="s">
        <v>151</v>
      </c>
      <c r="AJ24" s="35">
        <v>188574</v>
      </c>
      <c r="AK24" s="35" t="s">
        <v>151</v>
      </c>
      <c r="AL24" s="35">
        <v>24108</v>
      </c>
      <c r="AM24" s="35">
        <v>161855</v>
      </c>
      <c r="AN24" s="35" t="s">
        <v>151</v>
      </c>
      <c r="AO24" s="35">
        <v>29500</v>
      </c>
      <c r="AP24" s="35" t="s">
        <v>151</v>
      </c>
      <c r="AQ24" s="35" t="s">
        <v>151</v>
      </c>
      <c r="AR24" s="35">
        <v>8800</v>
      </c>
      <c r="AS24" s="35" t="s">
        <v>151</v>
      </c>
      <c r="AT24" s="35" t="s">
        <v>151</v>
      </c>
      <c r="AU24" s="35">
        <v>28323</v>
      </c>
      <c r="AV24" s="35">
        <v>165668</v>
      </c>
      <c r="AW24" s="35" t="s">
        <v>151</v>
      </c>
      <c r="AX24" s="35">
        <v>4896</v>
      </c>
      <c r="AY24" s="35">
        <v>653042</v>
      </c>
      <c r="AZ24" s="35" t="s">
        <v>151</v>
      </c>
      <c r="BA24" s="35" t="s">
        <v>151</v>
      </c>
      <c r="BB24" s="35">
        <v>7800</v>
      </c>
      <c r="BC24" s="35">
        <v>115322</v>
      </c>
      <c r="BD24" s="35">
        <v>259151</v>
      </c>
      <c r="BE24" s="35">
        <v>35396</v>
      </c>
      <c r="BF24" s="35" t="s">
        <v>151</v>
      </c>
      <c r="BG24" s="35">
        <v>746</v>
      </c>
      <c r="BH24" s="35">
        <v>19916</v>
      </c>
      <c r="BI24" s="35" t="s">
        <v>151</v>
      </c>
      <c r="BJ24" s="35" t="s">
        <v>151</v>
      </c>
      <c r="BK24" s="35">
        <v>3256</v>
      </c>
      <c r="BL24" s="35">
        <v>37298</v>
      </c>
      <c r="BM24" s="35">
        <v>98132</v>
      </c>
      <c r="BN24" s="35">
        <v>10163</v>
      </c>
      <c r="BO24" s="35">
        <v>1382</v>
      </c>
      <c r="BP24" s="35" t="s">
        <v>151</v>
      </c>
      <c r="BQ24" s="35" t="s">
        <v>151</v>
      </c>
      <c r="BR24" s="35" t="s">
        <v>151</v>
      </c>
      <c r="BS24" s="35">
        <v>16987</v>
      </c>
      <c r="BT24" s="35">
        <v>197030</v>
      </c>
      <c r="BU24" s="35" t="s">
        <v>151</v>
      </c>
      <c r="BV24" s="35">
        <v>85750</v>
      </c>
      <c r="BW24" s="35">
        <v>220851</v>
      </c>
      <c r="BX24" s="35">
        <v>98540</v>
      </c>
      <c r="BY24" s="35">
        <v>19180</v>
      </c>
      <c r="BZ24" s="35">
        <v>183850</v>
      </c>
      <c r="CA24" s="35">
        <v>286825</v>
      </c>
      <c r="CB24" s="35">
        <v>616856</v>
      </c>
      <c r="CC24" s="35">
        <v>10300</v>
      </c>
      <c r="CD24" s="35">
        <v>113900</v>
      </c>
      <c r="CE24" s="35">
        <v>3678</v>
      </c>
      <c r="CF24" s="35">
        <v>5200</v>
      </c>
      <c r="CG24" s="35" t="s">
        <v>151</v>
      </c>
      <c r="CH24" s="35" t="s">
        <v>151</v>
      </c>
      <c r="CI24" s="35" t="s">
        <v>151</v>
      </c>
      <c r="CJ24" s="35" t="s">
        <v>151</v>
      </c>
      <c r="CK24" s="35" t="s">
        <v>151</v>
      </c>
    </row>
    <row r="25" spans="1:89" s="19" customFormat="1" ht="15">
      <c r="A25" s="25" t="s">
        <v>130</v>
      </c>
      <c r="B25" s="18" t="s">
        <v>131</v>
      </c>
      <c r="C25" s="34">
        <f t="shared" si="0"/>
        <v>454583903</v>
      </c>
      <c r="D25" s="35">
        <v>2248317</v>
      </c>
      <c r="E25" s="35">
        <v>307116</v>
      </c>
      <c r="F25" s="35">
        <v>5199724</v>
      </c>
      <c r="G25" s="35">
        <v>5875610</v>
      </c>
      <c r="H25" s="35">
        <v>870918</v>
      </c>
      <c r="I25" s="35">
        <v>1322654</v>
      </c>
      <c r="J25" s="35">
        <v>396747</v>
      </c>
      <c r="K25" s="35">
        <v>3625666</v>
      </c>
      <c r="L25" s="35">
        <v>1219017</v>
      </c>
      <c r="M25" s="35">
        <v>1645326</v>
      </c>
      <c r="N25" s="35">
        <v>719690</v>
      </c>
      <c r="O25" s="35">
        <v>17120</v>
      </c>
      <c r="P25" s="35">
        <v>673516</v>
      </c>
      <c r="Q25" s="35">
        <v>474494</v>
      </c>
      <c r="R25" s="35">
        <v>5420207</v>
      </c>
      <c r="S25" s="35">
        <v>1288500</v>
      </c>
      <c r="T25" s="35">
        <v>2782786</v>
      </c>
      <c r="U25" s="35">
        <v>1580219</v>
      </c>
      <c r="V25" s="35">
        <v>437761</v>
      </c>
      <c r="W25" s="35">
        <v>4615330</v>
      </c>
      <c r="X25" s="35">
        <v>14935553</v>
      </c>
      <c r="Y25" s="35">
        <v>429077</v>
      </c>
      <c r="Z25" s="35">
        <v>789294</v>
      </c>
      <c r="AA25" s="35">
        <v>217759</v>
      </c>
      <c r="AB25" s="35">
        <v>4052675</v>
      </c>
      <c r="AC25" s="35">
        <v>2887213</v>
      </c>
      <c r="AD25" s="35">
        <v>1549436</v>
      </c>
      <c r="AE25" s="35">
        <v>1241216</v>
      </c>
      <c r="AF25" s="35">
        <v>50261852</v>
      </c>
      <c r="AG25" s="35">
        <v>1829040</v>
      </c>
      <c r="AH25" s="35">
        <v>62189</v>
      </c>
      <c r="AI25" s="35">
        <v>7400144</v>
      </c>
      <c r="AJ25" s="35">
        <v>15390150</v>
      </c>
      <c r="AK25" s="35">
        <v>9695160</v>
      </c>
      <c r="AL25" s="35">
        <v>2116081</v>
      </c>
      <c r="AM25" s="35">
        <v>17661969</v>
      </c>
      <c r="AN25" s="35">
        <v>1273333</v>
      </c>
      <c r="AO25" s="35">
        <v>10103205</v>
      </c>
      <c r="AP25" s="35">
        <v>1632816</v>
      </c>
      <c r="AQ25" s="35">
        <v>2353047</v>
      </c>
      <c r="AR25" s="35">
        <v>392041</v>
      </c>
      <c r="AS25" s="35">
        <v>365220</v>
      </c>
      <c r="AT25" s="35">
        <v>4598900</v>
      </c>
      <c r="AU25" s="35">
        <v>3279789</v>
      </c>
      <c r="AV25" s="35">
        <v>4904021</v>
      </c>
      <c r="AW25" s="35">
        <v>116120</v>
      </c>
      <c r="AX25" s="35">
        <v>218244</v>
      </c>
      <c r="AY25" s="35">
        <v>11401632</v>
      </c>
      <c r="AZ25" s="35">
        <v>10999520</v>
      </c>
      <c r="BA25" s="35">
        <v>2495788</v>
      </c>
      <c r="BB25" s="35">
        <v>12672533</v>
      </c>
      <c r="BC25" s="35">
        <v>3694781</v>
      </c>
      <c r="BD25" s="35">
        <v>2335758</v>
      </c>
      <c r="BE25" s="35">
        <v>3039682</v>
      </c>
      <c r="BF25" s="35">
        <v>4035088</v>
      </c>
      <c r="BG25" s="35">
        <v>6175430</v>
      </c>
      <c r="BH25" s="35">
        <v>14839134</v>
      </c>
      <c r="BI25" s="35">
        <v>881250</v>
      </c>
      <c r="BJ25" s="35">
        <v>713221</v>
      </c>
      <c r="BK25" s="35">
        <v>52451928</v>
      </c>
      <c r="BL25" s="35">
        <v>9226267</v>
      </c>
      <c r="BM25" s="35">
        <v>10592940</v>
      </c>
      <c r="BN25" s="35">
        <v>696362</v>
      </c>
      <c r="BO25" s="35">
        <v>6739246</v>
      </c>
      <c r="BP25" s="35">
        <v>1183176</v>
      </c>
      <c r="BQ25" s="35">
        <v>702510</v>
      </c>
      <c r="BR25" s="35">
        <v>2198779</v>
      </c>
      <c r="BS25" s="35">
        <v>3753115</v>
      </c>
      <c r="BT25" s="35">
        <v>6052593</v>
      </c>
      <c r="BU25" s="35">
        <v>4585379</v>
      </c>
      <c r="BV25" s="35">
        <v>22047870</v>
      </c>
      <c r="BW25" s="35">
        <v>1888229</v>
      </c>
      <c r="BX25" s="35">
        <v>1053258</v>
      </c>
      <c r="BY25" s="35">
        <v>1230462</v>
      </c>
      <c r="BZ25" s="35">
        <v>1825867</v>
      </c>
      <c r="CA25" s="35">
        <v>10604357</v>
      </c>
      <c r="CB25" s="35">
        <v>4456600</v>
      </c>
      <c r="CC25" s="35">
        <v>3917267</v>
      </c>
      <c r="CD25" s="35">
        <v>1849224</v>
      </c>
      <c r="CE25" s="35">
        <v>1050806</v>
      </c>
      <c r="CF25" s="35">
        <v>860518</v>
      </c>
      <c r="CG25" s="35">
        <v>417500</v>
      </c>
      <c r="CH25" s="35">
        <v>286714</v>
      </c>
      <c r="CI25" s="35">
        <v>31152857</v>
      </c>
      <c r="CJ25" s="35" t="s">
        <v>151</v>
      </c>
      <c r="CK25" s="35" t="s">
        <v>151</v>
      </c>
    </row>
    <row r="26" spans="1:89" s="19" customFormat="1" ht="25.5">
      <c r="A26" s="24" t="s">
        <v>132</v>
      </c>
      <c r="B26" s="18" t="s">
        <v>133</v>
      </c>
      <c r="C26" s="34">
        <f t="shared" si="0"/>
        <v>3784287</v>
      </c>
      <c r="D26" s="35" t="s">
        <v>151</v>
      </c>
      <c r="E26" s="35" t="s">
        <v>151</v>
      </c>
      <c r="F26" s="35" t="s">
        <v>151</v>
      </c>
      <c r="G26" s="35" t="s">
        <v>151</v>
      </c>
      <c r="H26" s="35" t="s">
        <v>151</v>
      </c>
      <c r="I26" s="35" t="s">
        <v>151</v>
      </c>
      <c r="J26" s="35" t="s">
        <v>151</v>
      </c>
      <c r="K26" s="35" t="s">
        <v>151</v>
      </c>
      <c r="L26" s="35" t="s">
        <v>151</v>
      </c>
      <c r="M26" s="35" t="s">
        <v>151</v>
      </c>
      <c r="N26" s="35" t="s">
        <v>151</v>
      </c>
      <c r="O26" s="35" t="s">
        <v>151</v>
      </c>
      <c r="P26" s="35" t="s">
        <v>151</v>
      </c>
      <c r="Q26" s="35" t="s">
        <v>151</v>
      </c>
      <c r="R26" s="35" t="s">
        <v>151</v>
      </c>
      <c r="S26" s="35" t="s">
        <v>151</v>
      </c>
      <c r="T26" s="35">
        <v>1350</v>
      </c>
      <c r="U26" s="35" t="s">
        <v>151</v>
      </c>
      <c r="V26" s="35" t="s">
        <v>151</v>
      </c>
      <c r="W26" s="35" t="s">
        <v>151</v>
      </c>
      <c r="X26" s="35" t="s">
        <v>151</v>
      </c>
      <c r="Y26" s="35" t="s">
        <v>151</v>
      </c>
      <c r="Z26" s="35" t="s">
        <v>151</v>
      </c>
      <c r="AA26" s="35" t="s">
        <v>151</v>
      </c>
      <c r="AB26" s="35" t="s">
        <v>151</v>
      </c>
      <c r="AC26" s="35" t="s">
        <v>151</v>
      </c>
      <c r="AD26" s="35" t="s">
        <v>151</v>
      </c>
      <c r="AE26" s="35" t="s">
        <v>151</v>
      </c>
      <c r="AF26" s="35" t="s">
        <v>151</v>
      </c>
      <c r="AG26" s="35" t="s">
        <v>151</v>
      </c>
      <c r="AH26" s="35" t="s">
        <v>151</v>
      </c>
      <c r="AI26" s="35" t="s">
        <v>151</v>
      </c>
      <c r="AJ26" s="35" t="s">
        <v>151</v>
      </c>
      <c r="AK26" s="35" t="s">
        <v>151</v>
      </c>
      <c r="AL26" s="35" t="s">
        <v>151</v>
      </c>
      <c r="AM26" s="35" t="s">
        <v>151</v>
      </c>
      <c r="AN26" s="35" t="s">
        <v>151</v>
      </c>
      <c r="AO26" s="35" t="s">
        <v>151</v>
      </c>
      <c r="AP26" s="35" t="s">
        <v>151</v>
      </c>
      <c r="AQ26" s="35" t="s">
        <v>151</v>
      </c>
      <c r="AR26" s="35" t="s">
        <v>151</v>
      </c>
      <c r="AS26" s="35" t="s">
        <v>151</v>
      </c>
      <c r="AT26" s="35" t="s">
        <v>151</v>
      </c>
      <c r="AU26" s="35" t="s">
        <v>151</v>
      </c>
      <c r="AV26" s="35" t="s">
        <v>151</v>
      </c>
      <c r="AW26" s="35" t="s">
        <v>151</v>
      </c>
      <c r="AX26" s="35" t="s">
        <v>151</v>
      </c>
      <c r="AY26" s="35">
        <v>1652699</v>
      </c>
      <c r="AZ26" s="35" t="s">
        <v>151</v>
      </c>
      <c r="BA26" s="35">
        <v>2074158</v>
      </c>
      <c r="BB26" s="35">
        <v>16080</v>
      </c>
      <c r="BC26" s="35" t="s">
        <v>151</v>
      </c>
      <c r="BD26" s="35" t="s">
        <v>151</v>
      </c>
      <c r="BE26" s="35" t="s">
        <v>151</v>
      </c>
      <c r="BF26" s="35" t="s">
        <v>151</v>
      </c>
      <c r="BG26" s="35" t="s">
        <v>151</v>
      </c>
      <c r="BH26" s="35" t="s">
        <v>151</v>
      </c>
      <c r="BI26" s="35" t="s">
        <v>151</v>
      </c>
      <c r="BJ26" s="35" t="s">
        <v>151</v>
      </c>
      <c r="BK26" s="35" t="s">
        <v>151</v>
      </c>
      <c r="BL26" s="35" t="s">
        <v>151</v>
      </c>
      <c r="BM26" s="35" t="s">
        <v>151</v>
      </c>
      <c r="BN26" s="35" t="s">
        <v>151</v>
      </c>
      <c r="BO26" s="35" t="s">
        <v>151</v>
      </c>
      <c r="BP26" s="35" t="s">
        <v>151</v>
      </c>
      <c r="BQ26" s="35" t="s">
        <v>151</v>
      </c>
      <c r="BR26" s="35" t="s">
        <v>151</v>
      </c>
      <c r="BS26" s="35" t="s">
        <v>151</v>
      </c>
      <c r="BT26" s="35" t="s">
        <v>151</v>
      </c>
      <c r="BU26" s="35" t="s">
        <v>151</v>
      </c>
      <c r="BV26" s="35" t="s">
        <v>151</v>
      </c>
      <c r="BW26" s="35" t="s">
        <v>151</v>
      </c>
      <c r="BX26" s="35" t="s">
        <v>151</v>
      </c>
      <c r="BY26" s="35" t="s">
        <v>151</v>
      </c>
      <c r="BZ26" s="35" t="s">
        <v>151</v>
      </c>
      <c r="CA26" s="35" t="s">
        <v>151</v>
      </c>
      <c r="CB26" s="35" t="s">
        <v>151</v>
      </c>
      <c r="CC26" s="35">
        <v>40000</v>
      </c>
      <c r="CD26" s="35" t="s">
        <v>151</v>
      </c>
      <c r="CE26" s="35" t="s">
        <v>151</v>
      </c>
      <c r="CF26" s="35" t="s">
        <v>151</v>
      </c>
      <c r="CG26" s="35" t="s">
        <v>151</v>
      </c>
      <c r="CH26" s="35" t="s">
        <v>151</v>
      </c>
      <c r="CI26" s="35" t="s">
        <v>151</v>
      </c>
      <c r="CJ26" s="35" t="s">
        <v>151</v>
      </c>
      <c r="CK26" s="35" t="s">
        <v>151</v>
      </c>
    </row>
    <row r="27" spans="1:89" s="19" customFormat="1" ht="51">
      <c r="A27" s="24" t="s">
        <v>134</v>
      </c>
      <c r="B27" s="18" t="s">
        <v>135</v>
      </c>
      <c r="C27" s="34">
        <f t="shared" si="0"/>
        <v>19138539578</v>
      </c>
      <c r="D27" s="35">
        <v>182151177</v>
      </c>
      <c r="E27" s="35">
        <v>177518900</v>
      </c>
      <c r="F27" s="35">
        <v>839241149</v>
      </c>
      <c r="G27" s="35">
        <v>233389702</v>
      </c>
      <c r="H27" s="35">
        <v>112877336</v>
      </c>
      <c r="I27" s="35">
        <v>172415105</v>
      </c>
      <c r="J27" s="35">
        <v>65746325</v>
      </c>
      <c r="K27" s="35">
        <v>147943494</v>
      </c>
      <c r="L27" s="35">
        <v>128379535</v>
      </c>
      <c r="M27" s="35">
        <v>853795329</v>
      </c>
      <c r="N27" s="35">
        <v>86651251</v>
      </c>
      <c r="O27" s="35">
        <v>102416578</v>
      </c>
      <c r="P27" s="35">
        <v>118716186</v>
      </c>
      <c r="Q27" s="35">
        <v>123611938</v>
      </c>
      <c r="R27" s="35">
        <v>187906321</v>
      </c>
      <c r="S27" s="35">
        <v>159824159</v>
      </c>
      <c r="T27" s="35">
        <v>126980452</v>
      </c>
      <c r="U27" s="35">
        <v>461049171</v>
      </c>
      <c r="V27" s="35">
        <v>102449344</v>
      </c>
      <c r="W27" s="35">
        <v>102767389</v>
      </c>
      <c r="X27" s="35">
        <v>898838967</v>
      </c>
      <c r="Y27" s="35">
        <v>12294726</v>
      </c>
      <c r="Z27" s="35">
        <v>1634140016</v>
      </c>
      <c r="AA27" s="35">
        <v>117170425</v>
      </c>
      <c r="AB27" s="35">
        <v>271094732</v>
      </c>
      <c r="AC27" s="35">
        <v>93480879</v>
      </c>
      <c r="AD27" s="35">
        <v>61058187</v>
      </c>
      <c r="AE27" s="35">
        <v>75896653</v>
      </c>
      <c r="AF27" s="35">
        <v>394514493</v>
      </c>
      <c r="AG27" s="35">
        <v>50445567</v>
      </c>
      <c r="AH27" s="35">
        <v>36495829</v>
      </c>
      <c r="AI27" s="35">
        <v>302508473</v>
      </c>
      <c r="AJ27" s="35">
        <v>722977805</v>
      </c>
      <c r="AK27" s="35">
        <v>122092108</v>
      </c>
      <c r="AL27" s="35">
        <v>237681293</v>
      </c>
      <c r="AM27" s="35">
        <v>330867139</v>
      </c>
      <c r="AN27" s="35">
        <v>51872526</v>
      </c>
      <c r="AO27" s="35">
        <v>200988605</v>
      </c>
      <c r="AP27" s="35">
        <v>52895123</v>
      </c>
      <c r="AQ27" s="35">
        <v>123282673</v>
      </c>
      <c r="AR27" s="35">
        <v>68304111</v>
      </c>
      <c r="AS27" s="35">
        <v>115037701</v>
      </c>
      <c r="AT27" s="35">
        <v>201512300</v>
      </c>
      <c r="AU27" s="35">
        <v>262185349</v>
      </c>
      <c r="AV27" s="35">
        <v>388028497</v>
      </c>
      <c r="AW27" s="35">
        <v>70308893</v>
      </c>
      <c r="AX27" s="35">
        <v>75757769</v>
      </c>
      <c r="AY27" s="35">
        <v>292062472</v>
      </c>
      <c r="AZ27" s="35">
        <v>170848774</v>
      </c>
      <c r="BA27" s="35">
        <v>165264233</v>
      </c>
      <c r="BB27" s="35">
        <v>282009847</v>
      </c>
      <c r="BC27" s="35">
        <v>293872457</v>
      </c>
      <c r="BD27" s="35">
        <v>364679431</v>
      </c>
      <c r="BE27" s="35">
        <v>226262778</v>
      </c>
      <c r="BF27" s="35">
        <v>281806644</v>
      </c>
      <c r="BG27" s="35">
        <v>283439834</v>
      </c>
      <c r="BH27" s="35">
        <v>238876492</v>
      </c>
      <c r="BI27" s="35">
        <v>93566587</v>
      </c>
      <c r="BJ27" s="35">
        <v>117216082</v>
      </c>
      <c r="BK27" s="35">
        <v>433386386</v>
      </c>
      <c r="BL27" s="35">
        <v>199049470</v>
      </c>
      <c r="BM27" s="35">
        <v>155804793</v>
      </c>
      <c r="BN27" s="35">
        <v>77094966</v>
      </c>
      <c r="BO27" s="35">
        <v>296454973</v>
      </c>
      <c r="BP27" s="35">
        <v>42084838</v>
      </c>
      <c r="BQ27" s="35">
        <v>56826433</v>
      </c>
      <c r="BR27" s="35">
        <v>84122148</v>
      </c>
      <c r="BS27" s="35">
        <v>364902271</v>
      </c>
      <c r="BT27" s="35">
        <v>285653165</v>
      </c>
      <c r="BU27" s="35">
        <v>564112336</v>
      </c>
      <c r="BV27" s="35">
        <v>242464592</v>
      </c>
      <c r="BW27" s="35">
        <v>221102891</v>
      </c>
      <c r="BX27" s="35">
        <v>197695765</v>
      </c>
      <c r="BY27" s="35">
        <v>163949648</v>
      </c>
      <c r="BZ27" s="35">
        <v>174381443</v>
      </c>
      <c r="CA27" s="35">
        <v>305394846</v>
      </c>
      <c r="CB27" s="35">
        <v>84225382</v>
      </c>
      <c r="CC27" s="35">
        <v>210472561</v>
      </c>
      <c r="CD27" s="35">
        <v>263876681</v>
      </c>
      <c r="CE27" s="35">
        <v>128648977</v>
      </c>
      <c r="CF27" s="35">
        <v>102144655</v>
      </c>
      <c r="CG27" s="35">
        <v>13611607</v>
      </c>
      <c r="CH27" s="35">
        <v>75505919</v>
      </c>
      <c r="CI27" s="35">
        <v>37991050</v>
      </c>
      <c r="CJ27" s="35">
        <v>86974900</v>
      </c>
      <c r="CK27" s="35">
        <v>3139571</v>
      </c>
    </row>
    <row r="28" spans="1:89" s="19" customFormat="1" ht="25.5">
      <c r="A28" s="25" t="s">
        <v>136</v>
      </c>
      <c r="B28" s="18" t="s">
        <v>137</v>
      </c>
      <c r="C28" s="34">
        <f t="shared" si="0"/>
        <v>7838667497</v>
      </c>
      <c r="D28" s="35">
        <v>21695720</v>
      </c>
      <c r="E28" s="35">
        <v>22266752</v>
      </c>
      <c r="F28" s="35">
        <v>707194384</v>
      </c>
      <c r="G28" s="35">
        <v>66926444</v>
      </c>
      <c r="H28" s="35">
        <v>19009908</v>
      </c>
      <c r="I28" s="35">
        <v>42362707</v>
      </c>
      <c r="J28" s="35">
        <v>16063299</v>
      </c>
      <c r="K28" s="35">
        <v>31871875</v>
      </c>
      <c r="L28" s="35">
        <v>25459732</v>
      </c>
      <c r="M28" s="35">
        <v>241759715</v>
      </c>
      <c r="N28" s="35">
        <v>15028316</v>
      </c>
      <c r="O28" s="35">
        <v>19221702</v>
      </c>
      <c r="P28" s="35">
        <v>27867994</v>
      </c>
      <c r="Q28" s="35">
        <v>24739982</v>
      </c>
      <c r="R28" s="35">
        <v>55435425</v>
      </c>
      <c r="S28" s="35">
        <v>15092200</v>
      </c>
      <c r="T28" s="35">
        <v>30133258</v>
      </c>
      <c r="U28" s="35">
        <v>131691584</v>
      </c>
      <c r="V28" s="35">
        <v>12787700</v>
      </c>
      <c r="W28" s="35">
        <v>32115703</v>
      </c>
      <c r="X28" s="35">
        <v>811436605</v>
      </c>
      <c r="Y28" s="35">
        <v>9000430</v>
      </c>
      <c r="Z28" s="35">
        <v>1581128066</v>
      </c>
      <c r="AA28" s="35">
        <v>14999444</v>
      </c>
      <c r="AB28" s="35">
        <v>76740546</v>
      </c>
      <c r="AC28" s="35">
        <v>14958875</v>
      </c>
      <c r="AD28" s="35">
        <v>5039706</v>
      </c>
      <c r="AE28" s="35">
        <v>11435660</v>
      </c>
      <c r="AF28" s="35">
        <v>250184702</v>
      </c>
      <c r="AG28" s="35">
        <v>11044061</v>
      </c>
      <c r="AH28" s="35">
        <v>8851250</v>
      </c>
      <c r="AI28" s="35">
        <v>152449362</v>
      </c>
      <c r="AJ28" s="35">
        <v>204310730</v>
      </c>
      <c r="AK28" s="35">
        <v>31530477</v>
      </c>
      <c r="AL28" s="35">
        <v>111002165</v>
      </c>
      <c r="AM28" s="35">
        <v>125646482</v>
      </c>
      <c r="AN28" s="35">
        <v>15221071</v>
      </c>
      <c r="AO28" s="35">
        <v>44184770</v>
      </c>
      <c r="AP28" s="35">
        <v>8505075</v>
      </c>
      <c r="AQ28" s="35">
        <v>66833961</v>
      </c>
      <c r="AR28" s="35">
        <v>27428004</v>
      </c>
      <c r="AS28" s="35">
        <v>16464368</v>
      </c>
      <c r="AT28" s="35">
        <v>60839900</v>
      </c>
      <c r="AU28" s="35">
        <v>83985293</v>
      </c>
      <c r="AV28" s="35">
        <v>139034479</v>
      </c>
      <c r="AW28" s="35">
        <v>17859167</v>
      </c>
      <c r="AX28" s="35">
        <v>14819307</v>
      </c>
      <c r="AY28" s="35">
        <v>104381218</v>
      </c>
      <c r="AZ28" s="35">
        <v>69343763</v>
      </c>
      <c r="BA28" s="35">
        <v>21878445</v>
      </c>
      <c r="BB28" s="35">
        <v>75113086</v>
      </c>
      <c r="BC28" s="35">
        <v>65355763</v>
      </c>
      <c r="BD28" s="35">
        <v>102837977</v>
      </c>
      <c r="BE28" s="35">
        <v>48847998</v>
      </c>
      <c r="BF28" s="35">
        <v>52309195</v>
      </c>
      <c r="BG28" s="35">
        <v>92340816</v>
      </c>
      <c r="BH28" s="35">
        <v>58395966</v>
      </c>
      <c r="BI28" s="35">
        <v>19507139</v>
      </c>
      <c r="BJ28" s="35">
        <v>11903761</v>
      </c>
      <c r="BK28" s="35">
        <v>112576284</v>
      </c>
      <c r="BL28" s="35">
        <v>74307173</v>
      </c>
      <c r="BM28" s="35">
        <v>61211852</v>
      </c>
      <c r="BN28" s="35">
        <v>25798612</v>
      </c>
      <c r="BO28" s="35">
        <v>90871462</v>
      </c>
      <c r="BP28" s="35">
        <v>9119418</v>
      </c>
      <c r="BQ28" s="35">
        <v>13175103</v>
      </c>
      <c r="BR28" s="35">
        <v>29716113</v>
      </c>
      <c r="BS28" s="35">
        <v>51843063</v>
      </c>
      <c r="BT28" s="35">
        <v>96774927</v>
      </c>
      <c r="BU28" s="35">
        <v>288862646</v>
      </c>
      <c r="BV28" s="35">
        <v>73210542</v>
      </c>
      <c r="BW28" s="35">
        <v>54408871</v>
      </c>
      <c r="BX28" s="35">
        <v>77621324</v>
      </c>
      <c r="BY28" s="35">
        <v>63320980</v>
      </c>
      <c r="BZ28" s="35">
        <v>57673632</v>
      </c>
      <c r="CA28" s="35">
        <v>86971524</v>
      </c>
      <c r="CB28" s="35">
        <v>25514270</v>
      </c>
      <c r="CC28" s="35">
        <v>79716498</v>
      </c>
      <c r="CD28" s="35">
        <v>99994570</v>
      </c>
      <c r="CE28" s="35">
        <v>31662663</v>
      </c>
      <c r="CF28" s="35">
        <v>21910639</v>
      </c>
      <c r="CG28" s="35">
        <v>4478452</v>
      </c>
      <c r="CH28" s="35">
        <v>25477813</v>
      </c>
      <c r="CI28" s="35">
        <v>8119150</v>
      </c>
      <c r="CJ28" s="35">
        <v>77109000</v>
      </c>
      <c r="CK28" s="35">
        <v>1347433</v>
      </c>
    </row>
    <row r="29" spans="1:89" s="19" customFormat="1" ht="15">
      <c r="A29" s="25" t="s">
        <v>128</v>
      </c>
      <c r="B29" s="18" t="s">
        <v>138</v>
      </c>
      <c r="C29" s="34">
        <f t="shared" si="0"/>
        <v>223654085</v>
      </c>
      <c r="D29" s="35">
        <v>148930</v>
      </c>
      <c r="E29" s="35">
        <v>24278757</v>
      </c>
      <c r="F29" s="35">
        <v>2786461</v>
      </c>
      <c r="G29" s="35">
        <v>816834</v>
      </c>
      <c r="H29" s="35">
        <v>90627</v>
      </c>
      <c r="I29" s="35">
        <v>27823730</v>
      </c>
      <c r="J29" s="35">
        <v>447816</v>
      </c>
      <c r="K29" s="35">
        <v>267328</v>
      </c>
      <c r="L29" s="35">
        <v>763200</v>
      </c>
      <c r="M29" s="35">
        <v>1441862</v>
      </c>
      <c r="N29" s="35">
        <v>586066</v>
      </c>
      <c r="O29" s="35">
        <v>1070300</v>
      </c>
      <c r="P29" s="35">
        <v>628617</v>
      </c>
      <c r="Q29" s="35">
        <v>107690</v>
      </c>
      <c r="R29" s="35">
        <v>158815</v>
      </c>
      <c r="S29" s="35" t="s">
        <v>151</v>
      </c>
      <c r="T29" s="35">
        <v>144912</v>
      </c>
      <c r="U29" s="35">
        <v>599122</v>
      </c>
      <c r="V29" s="35">
        <v>238000</v>
      </c>
      <c r="W29" s="35" t="s">
        <v>151</v>
      </c>
      <c r="X29" s="35">
        <v>938116</v>
      </c>
      <c r="Y29" s="35">
        <v>131874</v>
      </c>
      <c r="Z29" s="35">
        <v>9051412</v>
      </c>
      <c r="AA29" s="35">
        <v>10053630</v>
      </c>
      <c r="AB29" s="35">
        <v>3228948</v>
      </c>
      <c r="AC29" s="35">
        <v>992260</v>
      </c>
      <c r="AD29" s="35">
        <v>1645350</v>
      </c>
      <c r="AE29" s="35">
        <v>3000</v>
      </c>
      <c r="AF29" s="35">
        <v>12251794</v>
      </c>
      <c r="AG29" s="35" t="s">
        <v>151</v>
      </c>
      <c r="AH29" s="35" t="s">
        <v>151</v>
      </c>
      <c r="AI29" s="35" t="s">
        <v>151</v>
      </c>
      <c r="AJ29" s="35">
        <v>6093245</v>
      </c>
      <c r="AK29" s="35">
        <v>1498127</v>
      </c>
      <c r="AL29" s="35">
        <v>273858</v>
      </c>
      <c r="AM29" s="35">
        <v>873196</v>
      </c>
      <c r="AN29" s="35" t="s">
        <v>151</v>
      </c>
      <c r="AO29" s="35">
        <v>282000</v>
      </c>
      <c r="AP29" s="35" t="s">
        <v>151</v>
      </c>
      <c r="AQ29" s="35">
        <v>60100</v>
      </c>
      <c r="AR29" s="35">
        <v>1729600</v>
      </c>
      <c r="AS29" s="35">
        <v>19500</v>
      </c>
      <c r="AT29" s="35" t="s">
        <v>151</v>
      </c>
      <c r="AU29" s="35">
        <v>2780613</v>
      </c>
      <c r="AV29" s="35">
        <v>1207188</v>
      </c>
      <c r="AW29" s="35" t="s">
        <v>151</v>
      </c>
      <c r="AX29" s="35" t="s">
        <v>151</v>
      </c>
      <c r="AY29" s="35">
        <v>482690</v>
      </c>
      <c r="AZ29" s="35">
        <v>1469822</v>
      </c>
      <c r="BA29" s="35" t="s">
        <v>151</v>
      </c>
      <c r="BB29" s="35">
        <v>316200</v>
      </c>
      <c r="BC29" s="35">
        <v>215382</v>
      </c>
      <c r="BD29" s="35">
        <v>644438</v>
      </c>
      <c r="BE29" s="35">
        <v>67386</v>
      </c>
      <c r="BF29" s="35" t="s">
        <v>151</v>
      </c>
      <c r="BG29" s="35">
        <v>1827343</v>
      </c>
      <c r="BH29" s="35">
        <v>1018685</v>
      </c>
      <c r="BI29" s="35">
        <v>1308240</v>
      </c>
      <c r="BJ29" s="35">
        <v>114371</v>
      </c>
      <c r="BK29" s="35">
        <v>13842995</v>
      </c>
      <c r="BL29" s="35">
        <v>16772</v>
      </c>
      <c r="BM29" s="35">
        <v>5039422</v>
      </c>
      <c r="BN29" s="35" t="s">
        <v>151</v>
      </c>
      <c r="BO29" s="35">
        <v>5641190</v>
      </c>
      <c r="BP29" s="35">
        <v>127200</v>
      </c>
      <c r="BQ29" s="35" t="s">
        <v>151</v>
      </c>
      <c r="BR29" s="35">
        <v>1739376</v>
      </c>
      <c r="BS29" s="35">
        <v>405538</v>
      </c>
      <c r="BT29" s="35">
        <v>18800396</v>
      </c>
      <c r="BU29" s="35">
        <v>10216827</v>
      </c>
      <c r="BV29" s="35">
        <v>1147208</v>
      </c>
      <c r="BW29" s="35">
        <v>133737</v>
      </c>
      <c r="BX29" s="35">
        <v>26215666</v>
      </c>
      <c r="BY29" s="35">
        <v>2642013</v>
      </c>
      <c r="BZ29" s="35">
        <v>814879</v>
      </c>
      <c r="CA29" s="35">
        <v>15086</v>
      </c>
      <c r="CB29" s="35">
        <v>5243237</v>
      </c>
      <c r="CC29" s="35">
        <v>3258902</v>
      </c>
      <c r="CD29" s="35">
        <v>1704804</v>
      </c>
      <c r="CE29" s="35">
        <v>719240</v>
      </c>
      <c r="CF29" s="35">
        <v>501093</v>
      </c>
      <c r="CG29" s="35" t="s">
        <v>151</v>
      </c>
      <c r="CH29" s="35">
        <v>1847466</v>
      </c>
      <c r="CI29" s="35">
        <v>496003</v>
      </c>
      <c r="CJ29" s="35">
        <v>107600</v>
      </c>
      <c r="CK29" s="35" t="s">
        <v>151</v>
      </c>
    </row>
    <row r="30" spans="1:89" s="19" customFormat="1" ht="15">
      <c r="A30" s="25" t="s">
        <v>139</v>
      </c>
      <c r="B30" s="18" t="s">
        <v>140</v>
      </c>
      <c r="C30" s="34">
        <f t="shared" si="0"/>
        <v>0</v>
      </c>
      <c r="D30" s="35" t="s">
        <v>152</v>
      </c>
      <c r="E30" s="35" t="s">
        <v>152</v>
      </c>
      <c r="F30" s="35" t="s">
        <v>152</v>
      </c>
      <c r="G30" s="35" t="s">
        <v>152</v>
      </c>
      <c r="H30" s="35" t="s">
        <v>152</v>
      </c>
      <c r="I30" s="35" t="s">
        <v>152</v>
      </c>
      <c r="J30" s="35" t="s">
        <v>152</v>
      </c>
      <c r="K30" s="35" t="s">
        <v>152</v>
      </c>
      <c r="L30" s="35" t="s">
        <v>152</v>
      </c>
      <c r="M30" s="35" t="s">
        <v>152</v>
      </c>
      <c r="N30" s="35" t="s">
        <v>152</v>
      </c>
      <c r="O30" s="35" t="s">
        <v>152</v>
      </c>
      <c r="P30" s="35" t="s">
        <v>152</v>
      </c>
      <c r="Q30" s="35" t="s">
        <v>152</v>
      </c>
      <c r="R30" s="35" t="s">
        <v>152</v>
      </c>
      <c r="S30" s="35" t="s">
        <v>152</v>
      </c>
      <c r="T30" s="35" t="s">
        <v>152</v>
      </c>
      <c r="U30" s="35" t="s">
        <v>152</v>
      </c>
      <c r="V30" s="35" t="s">
        <v>152</v>
      </c>
      <c r="W30" s="35" t="s">
        <v>152</v>
      </c>
      <c r="X30" s="35" t="s">
        <v>152</v>
      </c>
      <c r="Y30" s="35" t="s">
        <v>152</v>
      </c>
      <c r="Z30" s="35" t="s">
        <v>152</v>
      </c>
      <c r="AA30" s="35" t="s">
        <v>152</v>
      </c>
      <c r="AB30" s="35" t="s">
        <v>152</v>
      </c>
      <c r="AC30" s="35" t="s">
        <v>152</v>
      </c>
      <c r="AD30" s="35" t="s">
        <v>152</v>
      </c>
      <c r="AE30" s="35" t="s">
        <v>152</v>
      </c>
      <c r="AF30" s="35" t="s">
        <v>152</v>
      </c>
      <c r="AG30" s="35" t="s">
        <v>152</v>
      </c>
      <c r="AH30" s="35" t="s">
        <v>152</v>
      </c>
      <c r="AI30" s="35" t="s">
        <v>152</v>
      </c>
      <c r="AJ30" s="35" t="s">
        <v>152</v>
      </c>
      <c r="AK30" s="35" t="s">
        <v>152</v>
      </c>
      <c r="AL30" s="35" t="s">
        <v>152</v>
      </c>
      <c r="AM30" s="35" t="s">
        <v>152</v>
      </c>
      <c r="AN30" s="35" t="s">
        <v>152</v>
      </c>
      <c r="AO30" s="35" t="s">
        <v>152</v>
      </c>
      <c r="AP30" s="35" t="s">
        <v>152</v>
      </c>
      <c r="AQ30" s="35" t="s">
        <v>152</v>
      </c>
      <c r="AR30" s="35" t="s">
        <v>152</v>
      </c>
      <c r="AS30" s="35" t="s">
        <v>152</v>
      </c>
      <c r="AT30" s="35" t="s">
        <v>152</v>
      </c>
      <c r="AU30" s="35" t="s">
        <v>152</v>
      </c>
      <c r="AV30" s="35" t="s">
        <v>152</v>
      </c>
      <c r="AW30" s="35" t="s">
        <v>152</v>
      </c>
      <c r="AX30" s="35" t="s">
        <v>152</v>
      </c>
      <c r="AY30" s="35" t="s">
        <v>152</v>
      </c>
      <c r="AZ30" s="35" t="s">
        <v>152</v>
      </c>
      <c r="BA30" s="35" t="s">
        <v>152</v>
      </c>
      <c r="BB30" s="35" t="s">
        <v>152</v>
      </c>
      <c r="BC30" s="35" t="s">
        <v>152</v>
      </c>
      <c r="BD30" s="35" t="s">
        <v>152</v>
      </c>
      <c r="BE30" s="35" t="s">
        <v>152</v>
      </c>
      <c r="BF30" s="35" t="s">
        <v>152</v>
      </c>
      <c r="BG30" s="35" t="s">
        <v>152</v>
      </c>
      <c r="BH30" s="35" t="s">
        <v>152</v>
      </c>
      <c r="BI30" s="35" t="s">
        <v>152</v>
      </c>
      <c r="BJ30" s="35" t="s">
        <v>152</v>
      </c>
      <c r="BK30" s="35" t="s">
        <v>152</v>
      </c>
      <c r="BL30" s="35" t="s">
        <v>152</v>
      </c>
      <c r="BM30" s="35" t="s">
        <v>152</v>
      </c>
      <c r="BN30" s="35" t="s">
        <v>152</v>
      </c>
      <c r="BO30" s="35" t="s">
        <v>152</v>
      </c>
      <c r="BP30" s="35" t="s">
        <v>152</v>
      </c>
      <c r="BQ30" s="35" t="s">
        <v>152</v>
      </c>
      <c r="BR30" s="35" t="s">
        <v>152</v>
      </c>
      <c r="BS30" s="35" t="s">
        <v>152</v>
      </c>
      <c r="BT30" s="35" t="s">
        <v>152</v>
      </c>
      <c r="BU30" s="35" t="s">
        <v>152</v>
      </c>
      <c r="BV30" s="35" t="s">
        <v>152</v>
      </c>
      <c r="BW30" s="35" t="s">
        <v>152</v>
      </c>
      <c r="BX30" s="35" t="s">
        <v>152</v>
      </c>
      <c r="BY30" s="35" t="s">
        <v>152</v>
      </c>
      <c r="BZ30" s="35" t="s">
        <v>152</v>
      </c>
      <c r="CA30" s="35" t="s">
        <v>152</v>
      </c>
      <c r="CB30" s="35" t="s">
        <v>152</v>
      </c>
      <c r="CC30" s="35" t="s">
        <v>152</v>
      </c>
      <c r="CD30" s="35" t="s">
        <v>152</v>
      </c>
      <c r="CE30" s="35" t="s">
        <v>152</v>
      </c>
      <c r="CF30" s="35" t="s">
        <v>152</v>
      </c>
      <c r="CG30" s="35" t="s">
        <v>152</v>
      </c>
      <c r="CH30" s="35" t="s">
        <v>152</v>
      </c>
      <c r="CI30" s="35" t="s">
        <v>152</v>
      </c>
      <c r="CJ30" s="35" t="s">
        <v>152</v>
      </c>
      <c r="CK30" s="35" t="s">
        <v>152</v>
      </c>
    </row>
    <row r="31" spans="1:89" s="19" customFormat="1" ht="25.5">
      <c r="A31" s="25" t="s">
        <v>141</v>
      </c>
      <c r="B31" s="18" t="s">
        <v>142</v>
      </c>
      <c r="C31" s="34">
        <f t="shared" si="0"/>
        <v>132635588</v>
      </c>
      <c r="D31" s="35">
        <v>35526</v>
      </c>
      <c r="E31" s="35">
        <v>1022998</v>
      </c>
      <c r="F31" s="35">
        <v>572468</v>
      </c>
      <c r="G31" s="35">
        <v>1332465</v>
      </c>
      <c r="H31" s="35" t="s">
        <v>151</v>
      </c>
      <c r="I31" s="35">
        <v>13555483</v>
      </c>
      <c r="J31" s="35">
        <v>424800</v>
      </c>
      <c r="K31" s="35">
        <v>1949103</v>
      </c>
      <c r="L31" s="35">
        <v>196700</v>
      </c>
      <c r="M31" s="35">
        <v>997516</v>
      </c>
      <c r="N31" s="35">
        <v>587227</v>
      </c>
      <c r="O31" s="35">
        <v>73900</v>
      </c>
      <c r="P31" s="35">
        <v>82751</v>
      </c>
      <c r="Q31" s="35">
        <v>494956</v>
      </c>
      <c r="R31" s="35">
        <v>89111</v>
      </c>
      <c r="S31" s="35">
        <v>816000</v>
      </c>
      <c r="T31" s="35">
        <v>480989</v>
      </c>
      <c r="U31" s="35" t="s">
        <v>151</v>
      </c>
      <c r="V31" s="35">
        <v>1538299</v>
      </c>
      <c r="W31" s="35">
        <v>31087</v>
      </c>
      <c r="X31" s="35">
        <v>2142542</v>
      </c>
      <c r="Y31" s="35">
        <v>246214</v>
      </c>
      <c r="Z31" s="35">
        <v>37200</v>
      </c>
      <c r="AA31" s="35">
        <v>995051</v>
      </c>
      <c r="AB31" s="35">
        <v>2361505</v>
      </c>
      <c r="AC31" s="35">
        <v>425272</v>
      </c>
      <c r="AD31" s="35" t="s">
        <v>151</v>
      </c>
      <c r="AE31" s="35">
        <v>28900</v>
      </c>
      <c r="AF31" s="35">
        <v>22894454</v>
      </c>
      <c r="AG31" s="35" t="s">
        <v>151</v>
      </c>
      <c r="AH31" s="35">
        <v>653083</v>
      </c>
      <c r="AI31" s="35" t="s">
        <v>151</v>
      </c>
      <c r="AJ31" s="35">
        <v>4184962</v>
      </c>
      <c r="AK31" s="35">
        <v>362776</v>
      </c>
      <c r="AL31" s="35">
        <v>744183</v>
      </c>
      <c r="AM31" s="35">
        <v>311289</v>
      </c>
      <c r="AN31" s="35" t="s">
        <v>151</v>
      </c>
      <c r="AO31" s="35" t="s">
        <v>151</v>
      </c>
      <c r="AP31" s="35" t="s">
        <v>151</v>
      </c>
      <c r="AQ31" s="35" t="s">
        <v>151</v>
      </c>
      <c r="AR31" s="35">
        <v>550300</v>
      </c>
      <c r="AS31" s="35" t="s">
        <v>151</v>
      </c>
      <c r="AT31" s="35" t="s">
        <v>151</v>
      </c>
      <c r="AU31" s="35">
        <v>2770582</v>
      </c>
      <c r="AV31" s="35">
        <v>1765178</v>
      </c>
      <c r="AW31" s="35" t="s">
        <v>151</v>
      </c>
      <c r="AX31" s="35">
        <v>754900</v>
      </c>
      <c r="AY31" s="35">
        <v>4922390</v>
      </c>
      <c r="AZ31" s="35">
        <v>1577368</v>
      </c>
      <c r="BA31" s="35">
        <v>824616</v>
      </c>
      <c r="BB31" s="35">
        <v>661699</v>
      </c>
      <c r="BC31" s="35">
        <v>380368</v>
      </c>
      <c r="BD31" s="35">
        <v>3743363</v>
      </c>
      <c r="BE31" s="35">
        <v>791791</v>
      </c>
      <c r="BF31" s="35" t="s">
        <v>151</v>
      </c>
      <c r="BG31" s="35">
        <v>695292</v>
      </c>
      <c r="BH31" s="35">
        <v>1954604</v>
      </c>
      <c r="BI31" s="35">
        <v>793485</v>
      </c>
      <c r="BJ31" s="35">
        <v>159220</v>
      </c>
      <c r="BK31" s="35">
        <v>2086389</v>
      </c>
      <c r="BL31" s="35">
        <v>49280</v>
      </c>
      <c r="BM31" s="35">
        <v>3946499</v>
      </c>
      <c r="BN31" s="35">
        <v>1440570</v>
      </c>
      <c r="BO31" s="35">
        <v>513757</v>
      </c>
      <c r="BP31" s="35">
        <v>203900</v>
      </c>
      <c r="BQ31" s="35" t="s">
        <v>151</v>
      </c>
      <c r="BR31" s="35">
        <v>127800</v>
      </c>
      <c r="BS31" s="35">
        <v>1076003</v>
      </c>
      <c r="BT31" s="35">
        <v>3788899</v>
      </c>
      <c r="BU31" s="35">
        <v>9996748</v>
      </c>
      <c r="BV31" s="35">
        <v>241458</v>
      </c>
      <c r="BW31" s="35">
        <v>1395927</v>
      </c>
      <c r="BX31" s="35">
        <v>1209748</v>
      </c>
      <c r="BY31" s="35">
        <v>500689</v>
      </c>
      <c r="BZ31" s="35">
        <v>1711122</v>
      </c>
      <c r="CA31" s="35">
        <v>18261495</v>
      </c>
      <c r="CB31" s="35" t="s">
        <v>151</v>
      </c>
      <c r="CC31" s="35">
        <v>222124</v>
      </c>
      <c r="CD31" s="35">
        <v>885091</v>
      </c>
      <c r="CE31" s="35">
        <v>236800</v>
      </c>
      <c r="CF31" s="35">
        <v>1283438</v>
      </c>
      <c r="CG31" s="35" t="s">
        <v>151</v>
      </c>
      <c r="CH31" s="35">
        <v>489785</v>
      </c>
      <c r="CI31" s="35" t="s">
        <v>151</v>
      </c>
      <c r="CJ31" s="35">
        <v>954100</v>
      </c>
      <c r="CK31" s="35" t="s">
        <v>151</v>
      </c>
    </row>
    <row r="32" spans="1:89" s="19" customFormat="1" ht="15">
      <c r="A32" s="25" t="s">
        <v>143</v>
      </c>
      <c r="B32" s="18" t="s">
        <v>144</v>
      </c>
      <c r="C32" s="34">
        <f t="shared" si="0"/>
        <v>8154725021</v>
      </c>
      <c r="D32" s="35">
        <v>123421711</v>
      </c>
      <c r="E32" s="35">
        <v>96867260</v>
      </c>
      <c r="F32" s="35">
        <v>107577060</v>
      </c>
      <c r="G32" s="35">
        <v>125909658</v>
      </c>
      <c r="H32" s="35">
        <v>74057292</v>
      </c>
      <c r="I32" s="35">
        <v>75303819</v>
      </c>
      <c r="J32" s="35">
        <v>42754782</v>
      </c>
      <c r="K32" s="35">
        <v>85319901</v>
      </c>
      <c r="L32" s="35">
        <v>93392426</v>
      </c>
      <c r="M32" s="35">
        <v>540973784</v>
      </c>
      <c r="N32" s="35">
        <v>59152467</v>
      </c>
      <c r="O32" s="35">
        <v>76234476</v>
      </c>
      <c r="P32" s="35">
        <v>77639629</v>
      </c>
      <c r="Q32" s="35">
        <v>84991432</v>
      </c>
      <c r="R32" s="35">
        <v>107167538</v>
      </c>
      <c r="S32" s="35">
        <v>125110950</v>
      </c>
      <c r="T32" s="35">
        <v>76037025</v>
      </c>
      <c r="U32" s="35" t="s">
        <v>151</v>
      </c>
      <c r="V32" s="35">
        <v>66547226</v>
      </c>
      <c r="W32" s="35">
        <v>55064534</v>
      </c>
      <c r="X32" s="35">
        <v>54487774</v>
      </c>
      <c r="Y32" s="35">
        <v>888075</v>
      </c>
      <c r="Z32" s="35">
        <v>37976932</v>
      </c>
      <c r="AA32" s="35">
        <v>68015227</v>
      </c>
      <c r="AB32" s="35">
        <v>143422388</v>
      </c>
      <c r="AC32" s="35">
        <v>56070176</v>
      </c>
      <c r="AD32" s="35">
        <v>38695845</v>
      </c>
      <c r="AE32" s="35">
        <v>58065425</v>
      </c>
      <c r="AF32" s="35">
        <v>6214483</v>
      </c>
      <c r="AG32" s="35">
        <v>33262085</v>
      </c>
      <c r="AH32" s="35">
        <v>22390265</v>
      </c>
      <c r="AI32" s="35">
        <v>108657628</v>
      </c>
      <c r="AJ32" s="35">
        <v>401651131</v>
      </c>
      <c r="AK32" s="35">
        <v>78807692</v>
      </c>
      <c r="AL32" s="35">
        <v>92953960</v>
      </c>
      <c r="AM32" s="35">
        <v>168078666</v>
      </c>
      <c r="AN32" s="35">
        <v>24191156</v>
      </c>
      <c r="AO32" s="35">
        <v>114508961</v>
      </c>
      <c r="AP32" s="35">
        <v>23094195</v>
      </c>
      <c r="AQ32" s="35">
        <v>47682073</v>
      </c>
      <c r="AR32" s="35">
        <v>30339574</v>
      </c>
      <c r="AS32" s="35">
        <v>69536932</v>
      </c>
      <c r="AT32" s="35">
        <v>117805400</v>
      </c>
      <c r="AU32" s="35">
        <v>136261608</v>
      </c>
      <c r="AV32" s="35">
        <v>190203721</v>
      </c>
      <c r="AW32" s="35">
        <v>40738019</v>
      </c>
      <c r="AX32" s="35">
        <v>53476698</v>
      </c>
      <c r="AY32" s="35">
        <v>149556833</v>
      </c>
      <c r="AZ32" s="35">
        <v>82093138</v>
      </c>
      <c r="BA32" s="35">
        <v>103649360</v>
      </c>
      <c r="BB32" s="35">
        <v>166167848</v>
      </c>
      <c r="BC32" s="35">
        <v>183682014</v>
      </c>
      <c r="BD32" s="35">
        <v>196192843</v>
      </c>
      <c r="BE32" s="35">
        <v>147658755</v>
      </c>
      <c r="BF32" s="35">
        <v>160697678</v>
      </c>
      <c r="BG32" s="35">
        <v>151081641</v>
      </c>
      <c r="BH32" s="35">
        <v>152068866</v>
      </c>
      <c r="BI32" s="35">
        <v>37905613</v>
      </c>
      <c r="BJ32" s="35">
        <v>79556906</v>
      </c>
      <c r="BK32" s="35">
        <v>221165138</v>
      </c>
      <c r="BL32" s="35">
        <v>96777566</v>
      </c>
      <c r="BM32" s="35">
        <v>56088757</v>
      </c>
      <c r="BN32" s="35">
        <v>21341211</v>
      </c>
      <c r="BO32" s="35">
        <v>160143071</v>
      </c>
      <c r="BP32" s="35">
        <v>27250221</v>
      </c>
      <c r="BQ32" s="35">
        <v>33059700</v>
      </c>
      <c r="BR32" s="35">
        <v>36068205</v>
      </c>
      <c r="BS32" s="35">
        <v>193414857</v>
      </c>
      <c r="BT32" s="35">
        <v>121346251</v>
      </c>
      <c r="BU32" s="35">
        <v>190899889</v>
      </c>
      <c r="BV32" s="35">
        <v>131401648</v>
      </c>
      <c r="BW32" s="35">
        <v>98067777</v>
      </c>
      <c r="BX32" s="35">
        <v>68450404</v>
      </c>
      <c r="BY32" s="35">
        <v>70968343</v>
      </c>
      <c r="BZ32" s="35">
        <v>93681879</v>
      </c>
      <c r="CA32" s="35">
        <v>130059177</v>
      </c>
      <c r="CB32" s="35">
        <v>37198394</v>
      </c>
      <c r="CC32" s="35">
        <v>102636186</v>
      </c>
      <c r="CD32" s="35">
        <v>132445547</v>
      </c>
      <c r="CE32" s="35">
        <v>73598038</v>
      </c>
      <c r="CF32" s="35">
        <v>64398249</v>
      </c>
      <c r="CG32" s="35">
        <v>5637222</v>
      </c>
      <c r="CH32" s="35">
        <v>36427525</v>
      </c>
      <c r="CI32" s="35">
        <v>21462198</v>
      </c>
      <c r="CJ32" s="35">
        <v>8354100</v>
      </c>
      <c r="CK32" s="35">
        <v>1072914</v>
      </c>
    </row>
    <row r="33" spans="1:89" s="19" customFormat="1" ht="15">
      <c r="A33" s="25" t="s">
        <v>145</v>
      </c>
      <c r="B33" s="18" t="s">
        <v>146</v>
      </c>
      <c r="C33" s="34">
        <f t="shared" si="0"/>
        <v>599061578</v>
      </c>
      <c r="D33" s="35">
        <v>3582730</v>
      </c>
      <c r="E33" s="35">
        <v>2525459</v>
      </c>
      <c r="F33" s="35">
        <v>3811198</v>
      </c>
      <c r="G33" s="35">
        <v>16336792</v>
      </c>
      <c r="H33" s="35">
        <v>10384879</v>
      </c>
      <c r="I33" s="35">
        <v>1706640</v>
      </c>
      <c r="J33" s="35">
        <v>1567974</v>
      </c>
      <c r="K33" s="35">
        <v>3156816</v>
      </c>
      <c r="L33" s="35">
        <v>509881</v>
      </c>
      <c r="M33" s="35">
        <v>1008821</v>
      </c>
      <c r="N33" s="35">
        <v>3561310</v>
      </c>
      <c r="O33" s="35">
        <v>72400</v>
      </c>
      <c r="P33" s="35">
        <v>5486814</v>
      </c>
      <c r="Q33" s="35">
        <v>2240682</v>
      </c>
      <c r="R33" s="35">
        <v>7808897</v>
      </c>
      <c r="S33" s="35">
        <v>1644200</v>
      </c>
      <c r="T33" s="35">
        <v>2382199</v>
      </c>
      <c r="U33" s="35">
        <v>1500000</v>
      </c>
      <c r="V33" s="35">
        <v>2587046</v>
      </c>
      <c r="W33" s="35">
        <v>5624708</v>
      </c>
      <c r="X33" s="35">
        <v>7933991</v>
      </c>
      <c r="Y33" s="35">
        <v>317762</v>
      </c>
      <c r="Z33" s="35">
        <v>1491587</v>
      </c>
      <c r="AA33" s="35">
        <v>5049608</v>
      </c>
      <c r="AB33" s="35">
        <v>13395427</v>
      </c>
      <c r="AC33" s="35">
        <v>3117297</v>
      </c>
      <c r="AD33" s="35">
        <v>1581708</v>
      </c>
      <c r="AE33" s="35">
        <v>14950</v>
      </c>
      <c r="AF33" s="35">
        <v>53633890</v>
      </c>
      <c r="AG33" s="35">
        <v>171714</v>
      </c>
      <c r="AH33" s="35">
        <v>3701</v>
      </c>
      <c r="AI33" s="35">
        <v>19195279</v>
      </c>
      <c r="AJ33" s="35">
        <v>15418039</v>
      </c>
      <c r="AK33" s="35">
        <v>494351</v>
      </c>
      <c r="AL33" s="35">
        <v>18505853</v>
      </c>
      <c r="AM33" s="35">
        <v>9374186</v>
      </c>
      <c r="AN33" s="35">
        <v>6768770</v>
      </c>
      <c r="AO33" s="35">
        <v>1806900</v>
      </c>
      <c r="AP33" s="35">
        <v>14215825</v>
      </c>
      <c r="AQ33" s="35">
        <v>3143817</v>
      </c>
      <c r="AR33" s="35">
        <v>39892</v>
      </c>
      <c r="AS33" s="35" t="s">
        <v>151</v>
      </c>
      <c r="AT33" s="35">
        <v>1559000</v>
      </c>
      <c r="AU33" s="35">
        <v>3202680</v>
      </c>
      <c r="AV33" s="35">
        <v>13581549</v>
      </c>
      <c r="AW33" s="35">
        <v>3664951</v>
      </c>
      <c r="AX33" s="35">
        <v>717929</v>
      </c>
      <c r="AY33" s="35">
        <v>8567482</v>
      </c>
      <c r="AZ33" s="35">
        <v>5993799</v>
      </c>
      <c r="BA33" s="35">
        <v>5508165</v>
      </c>
      <c r="BB33" s="35">
        <v>9579011</v>
      </c>
      <c r="BC33" s="35">
        <v>9260037</v>
      </c>
      <c r="BD33" s="35">
        <v>29720060</v>
      </c>
      <c r="BE33" s="35">
        <v>2696168</v>
      </c>
      <c r="BF33" s="35">
        <v>35093712</v>
      </c>
      <c r="BG33" s="35">
        <v>3836120</v>
      </c>
      <c r="BH33" s="35">
        <v>3392030</v>
      </c>
      <c r="BI33" s="35">
        <v>16097266</v>
      </c>
      <c r="BJ33" s="35">
        <v>2662720</v>
      </c>
      <c r="BK33" s="35">
        <v>29536930</v>
      </c>
      <c r="BL33" s="35">
        <v>2207801</v>
      </c>
      <c r="BM33" s="35">
        <v>7588362</v>
      </c>
      <c r="BN33" s="35">
        <v>12549229</v>
      </c>
      <c r="BO33" s="35">
        <v>11945927</v>
      </c>
      <c r="BP33" s="35">
        <v>242085</v>
      </c>
      <c r="BQ33" s="35">
        <v>1153000</v>
      </c>
      <c r="BR33" s="35">
        <v>8508909</v>
      </c>
      <c r="BS33" s="35">
        <v>14720299</v>
      </c>
      <c r="BT33" s="35">
        <v>9469704</v>
      </c>
      <c r="BU33" s="35">
        <v>26896419</v>
      </c>
      <c r="BV33" s="35">
        <v>3724525</v>
      </c>
      <c r="BW33" s="35">
        <v>3671231</v>
      </c>
      <c r="BX33" s="35">
        <v>6145165</v>
      </c>
      <c r="BY33" s="35">
        <v>7430704</v>
      </c>
      <c r="BZ33" s="35">
        <v>3573712</v>
      </c>
      <c r="CA33" s="35">
        <v>17711453</v>
      </c>
      <c r="CB33" s="35">
        <v>2609304</v>
      </c>
      <c r="CC33" s="35">
        <v>3205622</v>
      </c>
      <c r="CD33" s="35">
        <v>7109726</v>
      </c>
      <c r="CE33" s="35">
        <v>4420815</v>
      </c>
      <c r="CF33" s="35">
        <v>853551</v>
      </c>
      <c r="CG33" s="35">
        <v>913104</v>
      </c>
      <c r="CH33" s="35">
        <v>3439164</v>
      </c>
      <c r="CI33" s="35">
        <v>1128165</v>
      </c>
      <c r="CJ33" s="35" t="s">
        <v>151</v>
      </c>
      <c r="CK33" s="35" t="s">
        <v>151</v>
      </c>
    </row>
    <row r="34" spans="1:89" s="19" customFormat="1" ht="15">
      <c r="A34" s="25" t="s">
        <v>147</v>
      </c>
      <c r="B34" s="18" t="s">
        <v>148</v>
      </c>
      <c r="C34" s="34">
        <f t="shared" si="0"/>
        <v>2188161417</v>
      </c>
      <c r="D34" s="35">
        <v>33266560</v>
      </c>
      <c r="E34" s="35">
        <v>30557674</v>
      </c>
      <c r="F34" s="35">
        <v>17299578</v>
      </c>
      <c r="G34" s="35">
        <v>22067509</v>
      </c>
      <c r="H34" s="35">
        <v>9334630</v>
      </c>
      <c r="I34" s="35">
        <v>11662726</v>
      </c>
      <c r="J34" s="35">
        <v>4487654</v>
      </c>
      <c r="K34" s="35">
        <v>25378471</v>
      </c>
      <c r="L34" s="35">
        <v>8057596</v>
      </c>
      <c r="M34" s="35">
        <v>67613631</v>
      </c>
      <c r="N34" s="35">
        <v>7735865</v>
      </c>
      <c r="O34" s="35">
        <v>5743800</v>
      </c>
      <c r="P34" s="35">
        <v>7010381</v>
      </c>
      <c r="Q34" s="35">
        <v>11037196</v>
      </c>
      <c r="R34" s="35">
        <v>17246535</v>
      </c>
      <c r="S34" s="35">
        <v>17160809</v>
      </c>
      <c r="T34" s="35">
        <v>17802069</v>
      </c>
      <c r="U34" s="35">
        <v>327258465</v>
      </c>
      <c r="V34" s="35">
        <v>17368398</v>
      </c>
      <c r="W34" s="35">
        <v>9931357</v>
      </c>
      <c r="X34" s="35">
        <v>21899939</v>
      </c>
      <c r="Y34" s="35">
        <v>1710371</v>
      </c>
      <c r="Z34" s="35">
        <v>4454819</v>
      </c>
      <c r="AA34" s="35">
        <v>18057465</v>
      </c>
      <c r="AB34" s="35">
        <v>31945918</v>
      </c>
      <c r="AC34" s="35">
        <v>17916999</v>
      </c>
      <c r="AD34" s="35">
        <v>14095578</v>
      </c>
      <c r="AE34" s="35">
        <v>6348718</v>
      </c>
      <c r="AF34" s="35">
        <v>49335170</v>
      </c>
      <c r="AG34" s="35">
        <v>5715990</v>
      </c>
      <c r="AH34" s="35">
        <v>4597530</v>
      </c>
      <c r="AI34" s="35">
        <v>22206204</v>
      </c>
      <c r="AJ34" s="35">
        <v>91319698</v>
      </c>
      <c r="AK34" s="35">
        <v>9398685</v>
      </c>
      <c r="AL34" s="35">
        <v>14201274</v>
      </c>
      <c r="AM34" s="35">
        <v>26583320</v>
      </c>
      <c r="AN34" s="35">
        <v>5691529</v>
      </c>
      <c r="AO34" s="35">
        <v>40205974</v>
      </c>
      <c r="AP34" s="35">
        <v>7080028</v>
      </c>
      <c r="AQ34" s="35">
        <v>5562722</v>
      </c>
      <c r="AR34" s="35">
        <v>8216741</v>
      </c>
      <c r="AS34" s="35">
        <v>29016901</v>
      </c>
      <c r="AT34" s="35">
        <v>21308000</v>
      </c>
      <c r="AU34" s="35">
        <v>33184573</v>
      </c>
      <c r="AV34" s="35">
        <v>42236382</v>
      </c>
      <c r="AW34" s="35">
        <v>8046756</v>
      </c>
      <c r="AX34" s="35">
        <v>5988935</v>
      </c>
      <c r="AY34" s="35">
        <v>24151859</v>
      </c>
      <c r="AZ34" s="35">
        <v>10370884</v>
      </c>
      <c r="BA34" s="35">
        <v>33403647</v>
      </c>
      <c r="BB34" s="35">
        <v>30172003</v>
      </c>
      <c r="BC34" s="35">
        <v>34978893</v>
      </c>
      <c r="BD34" s="35">
        <v>31540750</v>
      </c>
      <c r="BE34" s="35">
        <v>26200680</v>
      </c>
      <c r="BF34" s="35">
        <v>33706059</v>
      </c>
      <c r="BG34" s="35">
        <v>33658622</v>
      </c>
      <c r="BH34" s="35">
        <v>22046341</v>
      </c>
      <c r="BI34" s="35">
        <v>17954844</v>
      </c>
      <c r="BJ34" s="35">
        <v>22819104</v>
      </c>
      <c r="BK34" s="35">
        <v>54178650</v>
      </c>
      <c r="BL34" s="35">
        <v>25690878</v>
      </c>
      <c r="BM34" s="35">
        <v>21929901</v>
      </c>
      <c r="BN34" s="35">
        <v>15965344</v>
      </c>
      <c r="BO34" s="35">
        <v>27339566</v>
      </c>
      <c r="BP34" s="35">
        <v>5142014</v>
      </c>
      <c r="BQ34" s="35">
        <v>9438630</v>
      </c>
      <c r="BR34" s="35">
        <v>7961745</v>
      </c>
      <c r="BS34" s="35">
        <v>103442511</v>
      </c>
      <c r="BT34" s="35">
        <v>35472988</v>
      </c>
      <c r="BU34" s="35">
        <v>37239807</v>
      </c>
      <c r="BV34" s="35">
        <v>32739211</v>
      </c>
      <c r="BW34" s="35">
        <v>63425348</v>
      </c>
      <c r="BX34" s="35">
        <v>18053458</v>
      </c>
      <c r="BY34" s="35">
        <v>19086919</v>
      </c>
      <c r="BZ34" s="35">
        <v>16926219</v>
      </c>
      <c r="CA34" s="35">
        <v>52376111</v>
      </c>
      <c r="CB34" s="35">
        <v>13660177</v>
      </c>
      <c r="CC34" s="35">
        <v>21433229</v>
      </c>
      <c r="CD34" s="35">
        <v>21736943</v>
      </c>
      <c r="CE34" s="35">
        <v>18011421</v>
      </c>
      <c r="CF34" s="35">
        <v>13197685</v>
      </c>
      <c r="CG34" s="35">
        <v>2582829</v>
      </c>
      <c r="CH34" s="35">
        <v>7824166</v>
      </c>
      <c r="CI34" s="35">
        <v>6785534</v>
      </c>
      <c r="CJ34" s="35">
        <v>450100</v>
      </c>
      <c r="CK34" s="35">
        <v>719224</v>
      </c>
    </row>
    <row r="35" spans="1:89" s="19" customFormat="1" ht="25.5">
      <c r="A35" s="25" t="s">
        <v>149</v>
      </c>
      <c r="B35" s="26" t="s">
        <v>150</v>
      </c>
      <c r="C35" s="34">
        <f t="shared" si="0"/>
        <v>1634392</v>
      </c>
      <c r="D35" s="36" t="s">
        <v>151</v>
      </c>
      <c r="E35" s="36" t="s">
        <v>151</v>
      </c>
      <c r="F35" s="36" t="s">
        <v>151</v>
      </c>
      <c r="G35" s="36" t="s">
        <v>151</v>
      </c>
      <c r="H35" s="36" t="s">
        <v>151</v>
      </c>
      <c r="I35" s="36" t="s">
        <v>151</v>
      </c>
      <c r="J35" s="36" t="s">
        <v>151</v>
      </c>
      <c r="K35" s="36" t="s">
        <v>151</v>
      </c>
      <c r="L35" s="36" t="s">
        <v>151</v>
      </c>
      <c r="M35" s="36" t="s">
        <v>151</v>
      </c>
      <c r="N35" s="36" t="s">
        <v>151</v>
      </c>
      <c r="O35" s="36" t="s">
        <v>151</v>
      </c>
      <c r="P35" s="36" t="s">
        <v>151</v>
      </c>
      <c r="Q35" s="36" t="s">
        <v>151</v>
      </c>
      <c r="R35" s="36" t="s">
        <v>151</v>
      </c>
      <c r="S35" s="36" t="s">
        <v>151</v>
      </c>
      <c r="T35" s="36" t="s">
        <v>151</v>
      </c>
      <c r="U35" s="36" t="s">
        <v>151</v>
      </c>
      <c r="V35" s="36">
        <v>1382675</v>
      </c>
      <c r="W35" s="36" t="s">
        <v>151</v>
      </c>
      <c r="X35" s="36" t="s">
        <v>151</v>
      </c>
      <c r="Y35" s="36" t="s">
        <v>151</v>
      </c>
      <c r="Z35" s="36" t="s">
        <v>151</v>
      </c>
      <c r="AA35" s="36" t="s">
        <v>151</v>
      </c>
      <c r="AB35" s="36" t="s">
        <v>151</v>
      </c>
      <c r="AC35" s="36" t="s">
        <v>151</v>
      </c>
      <c r="AD35" s="36" t="s">
        <v>151</v>
      </c>
      <c r="AE35" s="36" t="s">
        <v>151</v>
      </c>
      <c r="AF35" s="36" t="s">
        <v>151</v>
      </c>
      <c r="AG35" s="36">
        <v>251717</v>
      </c>
      <c r="AH35" s="36" t="s">
        <v>151</v>
      </c>
      <c r="AI35" s="36" t="s">
        <v>151</v>
      </c>
      <c r="AJ35" s="36" t="s">
        <v>151</v>
      </c>
      <c r="AK35" s="36" t="s">
        <v>151</v>
      </c>
      <c r="AL35" s="36" t="s">
        <v>151</v>
      </c>
      <c r="AM35" s="36" t="s">
        <v>151</v>
      </c>
      <c r="AN35" s="36" t="s">
        <v>151</v>
      </c>
      <c r="AO35" s="36" t="s">
        <v>151</v>
      </c>
      <c r="AP35" s="36" t="s">
        <v>151</v>
      </c>
      <c r="AQ35" s="36" t="s">
        <v>151</v>
      </c>
      <c r="AR35" s="36" t="s">
        <v>151</v>
      </c>
      <c r="AS35" s="36" t="s">
        <v>151</v>
      </c>
      <c r="AT35" s="36" t="s">
        <v>151</v>
      </c>
      <c r="AU35" s="36" t="s">
        <v>151</v>
      </c>
      <c r="AV35" s="36" t="s">
        <v>151</v>
      </c>
      <c r="AW35" s="36" t="s">
        <v>151</v>
      </c>
      <c r="AX35" s="36" t="s">
        <v>151</v>
      </c>
      <c r="AY35" s="36" t="s">
        <v>151</v>
      </c>
      <c r="AZ35" s="36" t="s">
        <v>151</v>
      </c>
      <c r="BA35" s="36" t="s">
        <v>151</v>
      </c>
      <c r="BB35" s="36" t="s">
        <v>151</v>
      </c>
      <c r="BC35" s="36" t="s">
        <v>151</v>
      </c>
      <c r="BD35" s="36" t="s">
        <v>151</v>
      </c>
      <c r="BE35" s="36" t="s">
        <v>151</v>
      </c>
      <c r="BF35" s="36" t="s">
        <v>151</v>
      </c>
      <c r="BG35" s="36" t="s">
        <v>151</v>
      </c>
      <c r="BH35" s="36" t="s">
        <v>151</v>
      </c>
      <c r="BI35" s="36" t="s">
        <v>151</v>
      </c>
      <c r="BJ35" s="36" t="s">
        <v>151</v>
      </c>
      <c r="BK35" s="36" t="s">
        <v>151</v>
      </c>
      <c r="BL35" s="36" t="s">
        <v>151</v>
      </c>
      <c r="BM35" s="36" t="s">
        <v>151</v>
      </c>
      <c r="BN35" s="36" t="s">
        <v>151</v>
      </c>
      <c r="BO35" s="36" t="s">
        <v>151</v>
      </c>
      <c r="BP35" s="36" t="s">
        <v>151</v>
      </c>
      <c r="BQ35" s="36" t="s">
        <v>151</v>
      </c>
      <c r="BR35" s="36" t="s">
        <v>151</v>
      </c>
      <c r="BS35" s="36" t="s">
        <v>151</v>
      </c>
      <c r="BT35" s="36" t="s">
        <v>151</v>
      </c>
      <c r="BU35" s="36" t="s">
        <v>151</v>
      </c>
      <c r="BV35" s="36" t="s">
        <v>151</v>
      </c>
      <c r="BW35" s="36" t="s">
        <v>151</v>
      </c>
      <c r="BX35" s="36" t="s">
        <v>151</v>
      </c>
      <c r="BY35" s="36" t="s">
        <v>151</v>
      </c>
      <c r="BZ35" s="36" t="s">
        <v>151</v>
      </c>
      <c r="CA35" s="36" t="s">
        <v>151</v>
      </c>
      <c r="CB35" s="36" t="s">
        <v>151</v>
      </c>
      <c r="CC35" s="36" t="s">
        <v>151</v>
      </c>
      <c r="CD35" s="36" t="s">
        <v>151</v>
      </c>
      <c r="CE35" s="36" t="s">
        <v>151</v>
      </c>
      <c r="CF35" s="36" t="s">
        <v>151</v>
      </c>
      <c r="CG35" s="36" t="s">
        <v>151</v>
      </c>
      <c r="CH35" s="36" t="s">
        <v>151</v>
      </c>
      <c r="CI35" s="36" t="s">
        <v>151</v>
      </c>
      <c r="CJ35" s="36" t="s">
        <v>151</v>
      </c>
      <c r="CK35" s="36" t="s">
        <v>151</v>
      </c>
    </row>
    <row r="37" spans="1:89" ht="21" customHeight="1">
      <c r="A37" s="27" t="s">
        <v>153</v>
      </c>
      <c r="B37" s="28"/>
      <c r="C37" s="30">
        <f>C6/C5*100</f>
        <v>72.568701873513788</v>
      </c>
      <c r="D37" s="30">
        <f t="shared" ref="D37:E37" si="1">D6/D5*100</f>
        <v>80.554736969932591</v>
      </c>
      <c r="E37" s="30">
        <f t="shared" si="1"/>
        <v>78.064809238517924</v>
      </c>
      <c r="F37" s="30">
        <f t="shared" ref="F37:BQ37" si="2">F6/F5*100</f>
        <v>28.580755554157573</v>
      </c>
      <c r="G37" s="30">
        <f t="shared" si="2"/>
        <v>82.322907354301321</v>
      </c>
      <c r="H37" s="30">
        <f t="shared" si="2"/>
        <v>78.504143221409365</v>
      </c>
      <c r="I37" s="30">
        <f t="shared" si="2"/>
        <v>73.726518701641623</v>
      </c>
      <c r="J37" s="30">
        <f t="shared" si="2"/>
        <v>66.582220749348494</v>
      </c>
      <c r="K37" s="30">
        <f t="shared" si="2"/>
        <v>81.319735139780704</v>
      </c>
      <c r="L37" s="30">
        <f t="shared" si="2"/>
        <v>79.558261435003104</v>
      </c>
      <c r="M37" s="30">
        <f t="shared" si="2"/>
        <v>87.166902816341477</v>
      </c>
      <c r="N37" s="30">
        <f t="shared" si="2"/>
        <v>81.490068028982378</v>
      </c>
      <c r="O37" s="30">
        <f t="shared" si="2"/>
        <v>82.348845628123357</v>
      </c>
      <c r="P37" s="30">
        <f t="shared" si="2"/>
        <v>78.27425560117841</v>
      </c>
      <c r="Q37" s="30">
        <f t="shared" si="2"/>
        <v>73.773601031431397</v>
      </c>
      <c r="R37" s="30">
        <f t="shared" si="2"/>
        <v>77.051442278571386</v>
      </c>
      <c r="S37" s="30">
        <f t="shared" si="2"/>
        <v>82.605467202661259</v>
      </c>
      <c r="T37" s="30">
        <f t="shared" si="2"/>
        <v>82.912261968188787</v>
      </c>
      <c r="U37" s="30">
        <f t="shared" si="2"/>
        <v>63.828320667284068</v>
      </c>
      <c r="V37" s="30">
        <f t="shared" si="2"/>
        <v>76.618279287059778</v>
      </c>
      <c r="W37" s="30">
        <f t="shared" si="2"/>
        <v>88.572320962344591</v>
      </c>
      <c r="X37" s="30">
        <f t="shared" si="2"/>
        <v>25.769543778698704</v>
      </c>
      <c r="Y37" s="30">
        <f t="shared" si="2"/>
        <v>82.680576460120122</v>
      </c>
      <c r="Z37" s="30">
        <f t="shared" si="2"/>
        <v>30.257747658035967</v>
      </c>
      <c r="AA37" s="30">
        <f t="shared" si="2"/>
        <v>80.806576807472581</v>
      </c>
      <c r="AB37" s="30">
        <f t="shared" si="2"/>
        <v>74.260311635444069</v>
      </c>
      <c r="AC37" s="30">
        <f t="shared" si="2"/>
        <v>88.224632597831643</v>
      </c>
      <c r="AD37" s="30">
        <f t="shared" si="2"/>
        <v>81.20267540147951</v>
      </c>
      <c r="AE37" s="30">
        <f t="shared" si="2"/>
        <v>80.188220320384758</v>
      </c>
      <c r="AF37" s="30">
        <f t="shared" si="2"/>
        <v>86.561112405295262</v>
      </c>
      <c r="AG37" s="30">
        <f t="shared" si="2"/>
        <v>73.997155508271604</v>
      </c>
      <c r="AH37" s="30">
        <f t="shared" si="2"/>
        <v>76.770490693485556</v>
      </c>
      <c r="AI37" s="30">
        <f t="shared" si="2"/>
        <v>78.469653825356204</v>
      </c>
      <c r="AJ37" s="30">
        <f t="shared" si="2"/>
        <v>77.061732973307613</v>
      </c>
      <c r="AK37" s="30">
        <f t="shared" si="2"/>
        <v>83.62180887218102</v>
      </c>
      <c r="AL37" s="30">
        <f t="shared" si="2"/>
        <v>62.777937115125091</v>
      </c>
      <c r="AM37" s="30">
        <f t="shared" si="2"/>
        <v>75.260547947980001</v>
      </c>
      <c r="AN37" s="30">
        <f t="shared" si="2"/>
        <v>82.273789533827056</v>
      </c>
      <c r="AO37" s="30">
        <f t="shared" si="2"/>
        <v>85.367176251537046</v>
      </c>
      <c r="AP37" s="30">
        <f t="shared" si="2"/>
        <v>80.479498655815732</v>
      </c>
      <c r="AQ37" s="30">
        <f t="shared" si="2"/>
        <v>80.055192245672174</v>
      </c>
      <c r="AR37" s="30">
        <f t="shared" si="2"/>
        <v>77.085701680323609</v>
      </c>
      <c r="AS37" s="30">
        <f t="shared" si="2"/>
        <v>76.099942973665677</v>
      </c>
      <c r="AT37" s="30">
        <f t="shared" si="2"/>
        <v>74.915412680557125</v>
      </c>
      <c r="AU37" s="30">
        <f t="shared" si="2"/>
        <v>80.322849238547619</v>
      </c>
      <c r="AV37" s="30">
        <f t="shared" si="2"/>
        <v>77.074894418604202</v>
      </c>
      <c r="AW37" s="30">
        <f t="shared" si="2"/>
        <v>77.94805326726123</v>
      </c>
      <c r="AX37" s="30">
        <f t="shared" si="2"/>
        <v>84.049135172212928</v>
      </c>
      <c r="AY37" s="30">
        <f t="shared" si="2"/>
        <v>83.537692977172924</v>
      </c>
      <c r="AZ37" s="30">
        <f t="shared" si="2"/>
        <v>78.191452043849353</v>
      </c>
      <c r="BA37" s="30">
        <f t="shared" si="2"/>
        <v>58.948602986886591</v>
      </c>
      <c r="BB37" s="30">
        <f t="shared" si="2"/>
        <v>71.65085431378121</v>
      </c>
      <c r="BC37" s="30">
        <f t="shared" si="2"/>
        <v>67.622330717434082</v>
      </c>
      <c r="BD37" s="30">
        <f t="shared" si="2"/>
        <v>78.199567153875094</v>
      </c>
      <c r="BE37" s="30">
        <f t="shared" si="2"/>
        <v>79.731091895736824</v>
      </c>
      <c r="BF37" s="30">
        <f t="shared" si="2"/>
        <v>75.15748289345207</v>
      </c>
      <c r="BG37" s="30">
        <f t="shared" si="2"/>
        <v>73.650676640941342</v>
      </c>
      <c r="BH37" s="30">
        <f t="shared" si="2"/>
        <v>81.282872505182198</v>
      </c>
      <c r="BI37" s="30">
        <f t="shared" si="2"/>
        <v>66.575153503638958</v>
      </c>
      <c r="BJ37" s="30">
        <f t="shared" si="2"/>
        <v>75.961621717968868</v>
      </c>
      <c r="BK37" s="30">
        <f t="shared" si="2"/>
        <v>74.848925912285921</v>
      </c>
      <c r="BL37" s="30">
        <f t="shared" si="2"/>
        <v>80.002242760893637</v>
      </c>
      <c r="BM37" s="30">
        <f t="shared" si="2"/>
        <v>81.713219466247367</v>
      </c>
      <c r="BN37" s="30">
        <f t="shared" si="2"/>
        <v>91.29195226524412</v>
      </c>
      <c r="BO37" s="30">
        <f t="shared" si="2"/>
        <v>74.471897183399832</v>
      </c>
      <c r="BP37" s="30">
        <f t="shared" si="2"/>
        <v>76.381414687565368</v>
      </c>
      <c r="BQ37" s="30">
        <f t="shared" si="2"/>
        <v>59.398388674776669</v>
      </c>
      <c r="BR37" s="30">
        <f t="shared" ref="BR37:CK37" si="3">BR6/BR5*100</f>
        <v>82.129658249285015</v>
      </c>
      <c r="BS37" s="30">
        <f t="shared" si="3"/>
        <v>78.224103464568643</v>
      </c>
      <c r="BT37" s="30">
        <f t="shared" si="3"/>
        <v>86.026371450821699</v>
      </c>
      <c r="BU37" s="30">
        <f t="shared" si="3"/>
        <v>68.929786747520154</v>
      </c>
      <c r="BV37" s="30">
        <f t="shared" si="3"/>
        <v>76.747103445013295</v>
      </c>
      <c r="BW37" s="30">
        <f t="shared" si="3"/>
        <v>84.240132157247885</v>
      </c>
      <c r="BX37" s="30">
        <f t="shared" si="3"/>
        <v>75.414488574928825</v>
      </c>
      <c r="BY37" s="30">
        <f t="shared" si="3"/>
        <v>80.645952645952775</v>
      </c>
      <c r="BZ37" s="30">
        <f t="shared" si="3"/>
        <v>79.19700033605443</v>
      </c>
      <c r="CA37" s="30">
        <f t="shared" si="3"/>
        <v>38.282835669062059</v>
      </c>
      <c r="CB37" s="30">
        <f t="shared" si="3"/>
        <v>58.825513277459507</v>
      </c>
      <c r="CC37" s="30">
        <f t="shared" si="3"/>
        <v>58.009132218482137</v>
      </c>
      <c r="CD37" s="30">
        <f t="shared" si="3"/>
        <v>79.201996657067923</v>
      </c>
      <c r="CE37" s="30">
        <f t="shared" si="3"/>
        <v>88.250934490080439</v>
      </c>
      <c r="CF37" s="30">
        <f t="shared" si="3"/>
        <v>84.048380612208007</v>
      </c>
      <c r="CG37" s="30">
        <f t="shared" si="3"/>
        <v>70.821321288671669</v>
      </c>
      <c r="CH37" s="30">
        <f t="shared" si="3"/>
        <v>86.897849262368197</v>
      </c>
      <c r="CI37" s="30">
        <f t="shared" si="3"/>
        <v>68.964291179528118</v>
      </c>
      <c r="CJ37" s="30">
        <f t="shared" si="3"/>
        <v>48.656896283626182</v>
      </c>
      <c r="CK37" s="30">
        <f t="shared" si="3"/>
        <v>66.64998773701015</v>
      </c>
    </row>
    <row r="38" spans="1:89" ht="27.75" customHeight="1">
      <c r="A38" s="29" t="s">
        <v>154</v>
      </c>
      <c r="B38" s="28"/>
      <c r="C38" s="31">
        <f>C6/(C5-C23)*100</f>
        <v>73.174305479730805</v>
      </c>
      <c r="D38" s="31">
        <f t="shared" ref="D38:E38" si="4">D6/(D5-D23)*100</f>
        <v>80.572855761037886</v>
      </c>
      <c r="E38" s="31">
        <f t="shared" si="4"/>
        <v>78.075671270088648</v>
      </c>
      <c r="F38" s="31">
        <f t="shared" ref="F38:BQ38" si="5">F6/(F5-F23)*100</f>
        <v>28.610315204675835</v>
      </c>
      <c r="G38" s="31">
        <f t="shared" si="5"/>
        <v>82.493905262725065</v>
      </c>
      <c r="H38" s="31">
        <f t="shared" si="5"/>
        <v>81.015155560349228</v>
      </c>
      <c r="I38" s="31">
        <f t="shared" si="5"/>
        <v>73.751532142984772</v>
      </c>
      <c r="J38" s="31">
        <f t="shared" si="5"/>
        <v>66.689168881702614</v>
      </c>
      <c r="K38" s="31">
        <f t="shared" si="5"/>
        <v>81.397220531586953</v>
      </c>
      <c r="L38" s="31">
        <f t="shared" si="5"/>
        <v>79.60954293197841</v>
      </c>
      <c r="M38" s="31">
        <f t="shared" si="5"/>
        <v>87.203604427700228</v>
      </c>
      <c r="N38" s="31">
        <f t="shared" si="5"/>
        <v>81.536321279794308</v>
      </c>
      <c r="O38" s="31">
        <f t="shared" si="5"/>
        <v>82.36376118115885</v>
      </c>
      <c r="P38" s="31">
        <f t="shared" si="5"/>
        <v>78.317491365327896</v>
      </c>
      <c r="Q38" s="31">
        <f t="shared" si="5"/>
        <v>73.81583108532233</v>
      </c>
      <c r="R38" s="31">
        <f t="shared" si="5"/>
        <v>77.756567220659861</v>
      </c>
      <c r="S38" s="31">
        <f t="shared" si="5"/>
        <v>82.605467202661259</v>
      </c>
      <c r="T38" s="31">
        <f t="shared" si="5"/>
        <v>83.161365076360255</v>
      </c>
      <c r="U38" s="31">
        <f t="shared" si="5"/>
        <v>64.093635071231219</v>
      </c>
      <c r="V38" s="31">
        <f t="shared" si="5"/>
        <v>76.688286068015827</v>
      </c>
      <c r="W38" s="31">
        <f t="shared" si="5"/>
        <v>88.596571252844811</v>
      </c>
      <c r="X38" s="31">
        <f t="shared" si="5"/>
        <v>25.89889585731795</v>
      </c>
      <c r="Y38" s="31">
        <f t="shared" si="5"/>
        <v>83.085866781311452</v>
      </c>
      <c r="Z38" s="31">
        <f t="shared" si="5"/>
        <v>31.042103521084574</v>
      </c>
      <c r="AA38" s="31">
        <f t="shared" si="5"/>
        <v>80.811848903995056</v>
      </c>
      <c r="AB38" s="31">
        <f t="shared" si="5"/>
        <v>74.301028142460908</v>
      </c>
      <c r="AC38" s="31">
        <f t="shared" si="5"/>
        <v>88.240732173316914</v>
      </c>
      <c r="AD38" s="31">
        <f t="shared" si="5"/>
        <v>81.254866373024441</v>
      </c>
      <c r="AE38" s="31">
        <f t="shared" si="5"/>
        <v>80.188934553525542</v>
      </c>
      <c r="AF38" s="31">
        <f t="shared" si="5"/>
        <v>90.169477231534387</v>
      </c>
      <c r="AG38" s="31">
        <f t="shared" si="5"/>
        <v>73.997155508271604</v>
      </c>
      <c r="AH38" s="31">
        <f t="shared" si="5"/>
        <v>76.899425022145522</v>
      </c>
      <c r="AI38" s="31">
        <f t="shared" si="5"/>
        <v>78.556408092289061</v>
      </c>
      <c r="AJ38" s="31">
        <f t="shared" si="5"/>
        <v>77.201076090732542</v>
      </c>
      <c r="AK38" s="31">
        <f t="shared" si="5"/>
        <v>83.628663655755901</v>
      </c>
      <c r="AL38" s="31">
        <f t="shared" si="5"/>
        <v>62.818877676618577</v>
      </c>
      <c r="AM38" s="31">
        <f t="shared" si="5"/>
        <v>75.305393885277624</v>
      </c>
      <c r="AN38" s="31">
        <f t="shared" si="5"/>
        <v>82.273789533827056</v>
      </c>
      <c r="AO38" s="31">
        <f t="shared" si="5"/>
        <v>85.391450447193264</v>
      </c>
      <c r="AP38" s="31">
        <f t="shared" si="5"/>
        <v>80.506488239708261</v>
      </c>
      <c r="AQ38" s="31">
        <f t="shared" si="5"/>
        <v>80.116364405123036</v>
      </c>
      <c r="AR38" s="31">
        <f t="shared" si="5"/>
        <v>77.178891623682674</v>
      </c>
      <c r="AS38" s="31">
        <f t="shared" si="5"/>
        <v>76.117516126226789</v>
      </c>
      <c r="AT38" s="31">
        <f t="shared" si="5"/>
        <v>74.946785444224147</v>
      </c>
      <c r="AU38" s="31">
        <f t="shared" si="5"/>
        <v>80.342709533146333</v>
      </c>
      <c r="AV38" s="31">
        <f t="shared" si="5"/>
        <v>77.08399800310427</v>
      </c>
      <c r="AW38" s="31">
        <f t="shared" si="5"/>
        <v>77.94805326726123</v>
      </c>
      <c r="AX38" s="31">
        <f t="shared" si="5"/>
        <v>84.049135172212928</v>
      </c>
      <c r="AY38" s="31">
        <f t="shared" si="5"/>
        <v>83.778537470856278</v>
      </c>
      <c r="AZ38" s="31">
        <f t="shared" si="5"/>
        <v>78.326924233290214</v>
      </c>
      <c r="BA38" s="31">
        <f t="shared" si="5"/>
        <v>66.511183720722286</v>
      </c>
      <c r="BB38" s="31">
        <f t="shared" si="5"/>
        <v>72.201923505241751</v>
      </c>
      <c r="BC38" s="31">
        <f t="shared" si="5"/>
        <v>67.656276617735585</v>
      </c>
      <c r="BD38" s="31">
        <f t="shared" si="5"/>
        <v>78.26887168052032</v>
      </c>
      <c r="BE38" s="31">
        <f t="shared" si="5"/>
        <v>79.830665076199111</v>
      </c>
      <c r="BF38" s="31">
        <f t="shared" si="5"/>
        <v>75.188795449778226</v>
      </c>
      <c r="BG38" s="31">
        <f t="shared" si="5"/>
        <v>73.66750079455386</v>
      </c>
      <c r="BH38" s="31">
        <f t="shared" si="5"/>
        <v>81.346984138910173</v>
      </c>
      <c r="BI38" s="31">
        <f t="shared" si="5"/>
        <v>66.619519680495557</v>
      </c>
      <c r="BJ38" s="31">
        <f t="shared" si="5"/>
        <v>76.078724123705229</v>
      </c>
      <c r="BK38" s="31">
        <f t="shared" si="5"/>
        <v>75.743768909525059</v>
      </c>
      <c r="BL38" s="31">
        <f t="shared" si="5"/>
        <v>80.031571466570455</v>
      </c>
      <c r="BM38" s="31">
        <f t="shared" si="5"/>
        <v>81.902774321916723</v>
      </c>
      <c r="BN38" s="31">
        <f t="shared" si="5"/>
        <v>91.318965974773548</v>
      </c>
      <c r="BO38" s="31">
        <f t="shared" si="5"/>
        <v>74.514280048596959</v>
      </c>
      <c r="BP38" s="31">
        <f t="shared" si="5"/>
        <v>76.413551919278859</v>
      </c>
      <c r="BQ38" s="31">
        <f t="shared" si="5"/>
        <v>59.41315831716296</v>
      </c>
      <c r="BR38" s="31">
        <f t="shared" ref="BR38:CK38" si="6">BR6/(BR5-BR23)*100</f>
        <v>82.132694012013133</v>
      </c>
      <c r="BS38" s="31">
        <f t="shared" si="6"/>
        <v>78.293778261791047</v>
      </c>
      <c r="BT38" s="31">
        <f t="shared" si="6"/>
        <v>86.078241925374499</v>
      </c>
      <c r="BU38" s="31">
        <f t="shared" si="6"/>
        <v>77.406536238323625</v>
      </c>
      <c r="BV38" s="31">
        <f t="shared" si="6"/>
        <v>76.915193287858287</v>
      </c>
      <c r="BW38" s="31">
        <f t="shared" si="6"/>
        <v>84.390804971305315</v>
      </c>
      <c r="BX38" s="31">
        <f t="shared" si="6"/>
        <v>75.823587166257738</v>
      </c>
      <c r="BY38" s="31">
        <f t="shared" si="6"/>
        <v>80.697251437434375</v>
      </c>
      <c r="BZ38" s="31">
        <f t="shared" si="6"/>
        <v>79.258530145912417</v>
      </c>
      <c r="CA38" s="31">
        <f t="shared" si="6"/>
        <v>38.297363986781761</v>
      </c>
      <c r="CB38" s="31">
        <f t="shared" si="6"/>
        <v>59.145424628777675</v>
      </c>
      <c r="CC38" s="31">
        <f t="shared" si="6"/>
        <v>58.704870213497927</v>
      </c>
      <c r="CD38" s="31">
        <f t="shared" si="6"/>
        <v>79.226286501735373</v>
      </c>
      <c r="CE38" s="31">
        <f t="shared" si="6"/>
        <v>88.272755708472346</v>
      </c>
      <c r="CF38" s="31">
        <f t="shared" si="6"/>
        <v>84.0895251812087</v>
      </c>
      <c r="CG38" s="31">
        <f t="shared" si="6"/>
        <v>70.821321288671669</v>
      </c>
      <c r="CH38" s="31">
        <f t="shared" si="6"/>
        <v>86.916774770331557</v>
      </c>
      <c r="CI38" s="31">
        <f t="shared" si="6"/>
        <v>68.964291179528118</v>
      </c>
      <c r="CJ38" s="31">
        <f t="shared" si="6"/>
        <v>48.656896283626182</v>
      </c>
      <c r="CK38" s="31">
        <f t="shared" si="6"/>
        <v>66.64998773701015</v>
      </c>
    </row>
    <row r="40" spans="1:89" ht="23.25" customHeight="1">
      <c r="A40" s="98" t="s">
        <v>199</v>
      </c>
      <c r="B40" s="28"/>
      <c r="C40" s="97"/>
      <c r="D40" s="99">
        <f>(D5-D6)/1000</f>
        <v>267563.80099999998</v>
      </c>
      <c r="E40" s="99">
        <f t="shared" ref="E40:BP40" si="7">(E5-E6)/1000</f>
        <v>219962.32800000001</v>
      </c>
      <c r="F40" s="99">
        <f t="shared" si="7"/>
        <v>2481524.98</v>
      </c>
      <c r="G40" s="99">
        <f t="shared" si="7"/>
        <v>346767.88</v>
      </c>
      <c r="H40" s="99">
        <f t="shared" si="7"/>
        <v>181732.77600000001</v>
      </c>
      <c r="I40" s="99">
        <f t="shared" si="7"/>
        <v>246035.883</v>
      </c>
      <c r="J40" s="99">
        <f t="shared" si="7"/>
        <v>184786.89499999999</v>
      </c>
      <c r="K40" s="99">
        <f t="shared" si="7"/>
        <v>189332.78400000001</v>
      </c>
      <c r="L40" s="99">
        <f t="shared" si="7"/>
        <v>169014.291</v>
      </c>
      <c r="M40" s="99">
        <f t="shared" si="7"/>
        <v>1562288.585</v>
      </c>
      <c r="N40" s="99">
        <f t="shared" si="7"/>
        <v>123508.804</v>
      </c>
      <c r="O40" s="99">
        <f t="shared" si="7"/>
        <v>129927.198</v>
      </c>
      <c r="P40" s="99">
        <f t="shared" si="7"/>
        <v>158067.03599999999</v>
      </c>
      <c r="Q40" s="99">
        <f t="shared" si="7"/>
        <v>207208.18100000001</v>
      </c>
      <c r="R40" s="99">
        <f t="shared" si="7"/>
        <v>319945.61200000002</v>
      </c>
      <c r="S40" s="99">
        <f t="shared" si="7"/>
        <v>226649.58300000001</v>
      </c>
      <c r="T40" s="99">
        <f t="shared" si="7"/>
        <v>200330.201</v>
      </c>
      <c r="U40" s="99">
        <f t="shared" si="7"/>
        <v>8567966.5820000004</v>
      </c>
      <c r="V40" s="99">
        <f t="shared" si="7"/>
        <v>182895.80600000001</v>
      </c>
      <c r="W40" s="99">
        <f t="shared" si="7"/>
        <v>158350.37299999999</v>
      </c>
      <c r="X40" s="99">
        <f t="shared" si="7"/>
        <v>3874685.2450000001</v>
      </c>
      <c r="Y40" s="99">
        <f t="shared" si="7"/>
        <v>39124.283000000003</v>
      </c>
      <c r="Z40" s="99">
        <f t="shared" si="7"/>
        <v>1951469.7819999999</v>
      </c>
      <c r="AA40" s="99">
        <f t="shared" si="7"/>
        <v>159918.83199999999</v>
      </c>
      <c r="AB40" s="99">
        <f t="shared" si="7"/>
        <v>537743.81499999994</v>
      </c>
      <c r="AC40" s="99">
        <f t="shared" si="7"/>
        <v>144263.09599999999</v>
      </c>
      <c r="AD40" s="99">
        <f t="shared" si="7"/>
        <v>91708.634999999995</v>
      </c>
      <c r="AE40" s="99">
        <f t="shared" si="7"/>
        <v>103987.12</v>
      </c>
      <c r="AF40" s="99">
        <f t="shared" si="7"/>
        <v>1387550.585</v>
      </c>
      <c r="AG40" s="99">
        <f t="shared" si="7"/>
        <v>114639.557</v>
      </c>
      <c r="AH40" s="99">
        <f t="shared" si="7"/>
        <v>53755.919000000002</v>
      </c>
      <c r="AI40" s="99">
        <f t="shared" si="7"/>
        <v>407748.90399999998</v>
      </c>
      <c r="AJ40" s="99">
        <f t="shared" si="7"/>
        <v>1069567.3470000001</v>
      </c>
      <c r="AK40" s="99">
        <f t="shared" si="7"/>
        <v>187134.42</v>
      </c>
      <c r="AL40" s="99">
        <f t="shared" si="7"/>
        <v>766343.77399999998</v>
      </c>
      <c r="AM40" s="99">
        <f t="shared" si="7"/>
        <v>680254.12100000004</v>
      </c>
      <c r="AN40" s="99">
        <f t="shared" si="7"/>
        <v>69366.067999999999</v>
      </c>
      <c r="AO40" s="99">
        <f t="shared" si="7"/>
        <v>266893.54399999999</v>
      </c>
      <c r="AP40" s="99">
        <f t="shared" si="7"/>
        <v>74385.206000000006</v>
      </c>
      <c r="AQ40" s="99">
        <f t="shared" si="7"/>
        <v>153755.81599999999</v>
      </c>
      <c r="AR40" s="99">
        <f t="shared" si="7"/>
        <v>101585.868</v>
      </c>
      <c r="AS40" s="99">
        <f t="shared" si="7"/>
        <v>149072.09599999999</v>
      </c>
      <c r="AT40" s="99">
        <f t="shared" si="7"/>
        <v>268283.7</v>
      </c>
      <c r="AU40" s="99">
        <f t="shared" si="7"/>
        <v>429529.03600000002</v>
      </c>
      <c r="AV40" s="99">
        <f t="shared" si="7"/>
        <v>768240.57400000002</v>
      </c>
      <c r="AW40" s="99">
        <f t="shared" si="7"/>
        <v>119109.338</v>
      </c>
      <c r="AX40" s="99">
        <f t="shared" si="7"/>
        <v>100442.16099999999</v>
      </c>
      <c r="AY40" s="99">
        <f t="shared" si="7"/>
        <v>568167.38399999996</v>
      </c>
      <c r="AZ40" s="99">
        <f t="shared" si="7"/>
        <v>283949.94500000001</v>
      </c>
      <c r="BA40" s="99">
        <f t="shared" si="7"/>
        <v>694413.53599999996</v>
      </c>
      <c r="BB40" s="99">
        <f t="shared" si="7"/>
        <v>792157.14199999999</v>
      </c>
      <c r="BC40" s="99">
        <f t="shared" si="7"/>
        <v>554636.80900000001</v>
      </c>
      <c r="BD40" s="99">
        <f t="shared" si="7"/>
        <v>551084.82200000004</v>
      </c>
      <c r="BE40" s="99">
        <f t="shared" si="7"/>
        <v>373522.34700000001</v>
      </c>
      <c r="BF40" s="99">
        <f t="shared" si="7"/>
        <v>370443.348</v>
      </c>
      <c r="BG40" s="99">
        <f t="shared" si="7"/>
        <v>785243.09</v>
      </c>
      <c r="BH40" s="99">
        <f t="shared" si="7"/>
        <v>355899.13400000002</v>
      </c>
      <c r="BI40" s="99">
        <f t="shared" si="7"/>
        <v>319116.81</v>
      </c>
      <c r="BJ40" s="99">
        <f t="shared" si="7"/>
        <v>174466.05799999999</v>
      </c>
      <c r="BK40" s="99">
        <f t="shared" si="7"/>
        <v>1243216.2760000001</v>
      </c>
      <c r="BL40" s="99">
        <f t="shared" si="7"/>
        <v>293583.75099999999</v>
      </c>
      <c r="BM40" s="99">
        <f t="shared" si="7"/>
        <v>491955.59299999999</v>
      </c>
      <c r="BN40" s="99">
        <f t="shared" si="7"/>
        <v>164494.00399999999</v>
      </c>
      <c r="BO40" s="99">
        <f t="shared" si="7"/>
        <v>833942.97199999995</v>
      </c>
      <c r="BP40" s="99">
        <f t="shared" si="7"/>
        <v>65480.857000000004</v>
      </c>
      <c r="BQ40" s="99">
        <f t="shared" ref="BQ40:CK40" si="8">(BQ5-BQ6)/1000</f>
        <v>247765.886</v>
      </c>
      <c r="BR40" s="99">
        <f t="shared" si="8"/>
        <v>116954.50900000001</v>
      </c>
      <c r="BS40" s="99">
        <f t="shared" si="8"/>
        <v>470549.467</v>
      </c>
      <c r="BT40" s="99">
        <f t="shared" si="8"/>
        <v>518764.30900000001</v>
      </c>
      <c r="BU40" s="99">
        <f t="shared" si="8"/>
        <v>1210838.054</v>
      </c>
      <c r="BV40" s="99">
        <f t="shared" si="8"/>
        <v>606768.56200000003</v>
      </c>
      <c r="BW40" s="99">
        <f t="shared" si="8"/>
        <v>332872.89399999997</v>
      </c>
      <c r="BX40" s="99">
        <f t="shared" si="8"/>
        <v>421254.23300000001</v>
      </c>
      <c r="BY40" s="99">
        <f t="shared" si="8"/>
        <v>230087.45699999999</v>
      </c>
      <c r="BZ40" s="99">
        <f t="shared" si="8"/>
        <v>237780.62400000001</v>
      </c>
      <c r="CA40" s="99">
        <f t="shared" si="8"/>
        <v>2816116.1529999999</v>
      </c>
      <c r="CB40" s="99">
        <f t="shared" si="8"/>
        <v>497136.71799999999</v>
      </c>
      <c r="CC40" s="99">
        <f t="shared" si="8"/>
        <v>680718.95200000005</v>
      </c>
      <c r="CD40" s="99">
        <f t="shared" si="8"/>
        <v>476539.53200000001</v>
      </c>
      <c r="CE40" s="99">
        <f t="shared" si="8"/>
        <v>202334.03700000001</v>
      </c>
      <c r="CF40" s="99">
        <f t="shared" si="8"/>
        <v>148059.198</v>
      </c>
      <c r="CG40" s="99">
        <f t="shared" si="8"/>
        <v>180482.48499999999</v>
      </c>
      <c r="CH40" s="99">
        <f t="shared" si="8"/>
        <v>113239.986</v>
      </c>
      <c r="CI40" s="99">
        <f t="shared" si="8"/>
        <v>95437.365999999995</v>
      </c>
      <c r="CJ40" s="99">
        <f t="shared" si="8"/>
        <v>100377</v>
      </c>
      <c r="CK40" s="99">
        <f t="shared" si="8"/>
        <v>9854.348</v>
      </c>
    </row>
    <row r="43" spans="1:89" ht="14.25" customHeight="1">
      <c r="C43" s="81">
        <f>C9/C7*100</f>
        <v>28.881646607748017</v>
      </c>
      <c r="D43" s="81">
        <f t="shared" ref="D43:BO43" si="9">D9/D7*100</f>
        <v>31.295347221339092</v>
      </c>
      <c r="E43" s="81">
        <f t="shared" si="9"/>
        <v>29.822555055690835</v>
      </c>
      <c r="F43" s="81">
        <f t="shared" si="9"/>
        <v>30.205853113818783</v>
      </c>
      <c r="G43" s="81">
        <f t="shared" si="9"/>
        <v>29.989101407478362</v>
      </c>
      <c r="H43" s="81">
        <f t="shared" si="9"/>
        <v>29.843409109674045</v>
      </c>
      <c r="I43" s="81">
        <f t="shared" si="9"/>
        <v>29.729988156423794</v>
      </c>
      <c r="J43" s="81">
        <f t="shared" si="9"/>
        <v>29.468597544464053</v>
      </c>
      <c r="K43" s="81">
        <f t="shared" si="9"/>
        <v>16.486655463562506</v>
      </c>
      <c r="L43" s="81">
        <f t="shared" si="9"/>
        <v>26.265212026731543</v>
      </c>
      <c r="M43" s="81">
        <f t="shared" si="9"/>
        <v>27.680584079582999</v>
      </c>
      <c r="N43" s="81">
        <f t="shared" si="9"/>
        <v>29.879111511802609</v>
      </c>
      <c r="O43" s="81">
        <f t="shared" si="9"/>
        <v>30.336030991257051</v>
      </c>
      <c r="P43" s="81">
        <f t="shared" si="9"/>
        <v>30.192458124123984</v>
      </c>
      <c r="Q43" s="81">
        <f t="shared" si="9"/>
        <v>28.754800205475455</v>
      </c>
      <c r="R43" s="81">
        <f t="shared" si="9"/>
        <v>29.539956274994129</v>
      </c>
      <c r="S43" s="81">
        <f t="shared" si="9"/>
        <v>29.948150993940732</v>
      </c>
      <c r="T43" s="81">
        <f t="shared" si="9"/>
        <v>31.319276425388708</v>
      </c>
      <c r="U43" s="81">
        <f t="shared" si="9"/>
        <v>27.027662570355876</v>
      </c>
      <c r="V43" s="81">
        <f t="shared" si="9"/>
        <v>30.386073368199774</v>
      </c>
      <c r="W43" s="81">
        <f t="shared" si="9"/>
        <v>24.972666253964274</v>
      </c>
      <c r="X43" s="81">
        <f t="shared" si="9"/>
        <v>30.11949177668204</v>
      </c>
      <c r="Y43" s="81">
        <f t="shared" si="9"/>
        <v>31.343744066161012</v>
      </c>
      <c r="Z43" s="81">
        <f t="shared" si="9"/>
        <v>29.313193573298037</v>
      </c>
      <c r="AA43" s="81">
        <f t="shared" si="9"/>
        <v>29.961410805895643</v>
      </c>
      <c r="AB43" s="81">
        <f t="shared" si="9"/>
        <v>30.601442221195828</v>
      </c>
      <c r="AC43" s="81">
        <f t="shared" si="9"/>
        <v>30.168495422661941</v>
      </c>
      <c r="AD43" s="81">
        <f t="shared" si="9"/>
        <v>30.046590364074969</v>
      </c>
      <c r="AE43" s="81">
        <f t="shared" si="9"/>
        <v>30.01124504890932</v>
      </c>
      <c r="AF43" s="81">
        <f t="shared" si="9"/>
        <v>28.046792073491112</v>
      </c>
      <c r="AG43" s="81">
        <f t="shared" si="9"/>
        <v>29.336092380771689</v>
      </c>
      <c r="AH43" s="81">
        <f t="shared" si="9"/>
        <v>22.910500348947423</v>
      </c>
      <c r="AI43" s="81">
        <f t="shared" si="9"/>
        <v>30.306441839185521</v>
      </c>
      <c r="AJ43" s="81">
        <f t="shared" si="9"/>
        <v>29.749324421268124</v>
      </c>
      <c r="AK43" s="81">
        <f t="shared" si="9"/>
        <v>31.068049886154732</v>
      </c>
      <c r="AL43" s="81">
        <f t="shared" si="9"/>
        <v>30.089662525149279</v>
      </c>
      <c r="AM43" s="81">
        <f t="shared" si="9"/>
        <v>29.922869963352085</v>
      </c>
      <c r="AN43" s="81">
        <f t="shared" si="9"/>
        <v>28.859581892257509</v>
      </c>
      <c r="AO43" s="81">
        <f t="shared" si="9"/>
        <v>29.801016887916234</v>
      </c>
      <c r="AP43" s="81">
        <f t="shared" si="9"/>
        <v>29.219900798724368</v>
      </c>
      <c r="AQ43" s="81">
        <f t="shared" si="9"/>
        <v>29.243440120465969</v>
      </c>
      <c r="AR43" s="81">
        <f t="shared" si="9"/>
        <v>29.65929828930286</v>
      </c>
      <c r="AS43" s="81">
        <f t="shared" si="9"/>
        <v>30.180679679754789</v>
      </c>
      <c r="AT43" s="81">
        <f t="shared" si="9"/>
        <v>30.013124109157278</v>
      </c>
      <c r="AU43" s="81">
        <f t="shared" si="9"/>
        <v>30.500864222984603</v>
      </c>
      <c r="AV43" s="81">
        <f t="shared" si="9"/>
        <v>29.185264689230266</v>
      </c>
      <c r="AW43" s="81">
        <f t="shared" si="9"/>
        <v>32.602003059158427</v>
      </c>
      <c r="AX43" s="81">
        <f t="shared" si="9"/>
        <v>31.826717115944049</v>
      </c>
      <c r="AY43" s="81">
        <f t="shared" si="9"/>
        <v>30.216699872374285</v>
      </c>
      <c r="AZ43" s="81">
        <f t="shared" si="9"/>
        <v>27.059104676933853</v>
      </c>
      <c r="BA43" s="81">
        <f t="shared" si="9"/>
        <v>30.590582304299936</v>
      </c>
      <c r="BB43" s="81">
        <f t="shared" si="9"/>
        <v>29.940125534313051</v>
      </c>
      <c r="BC43" s="81">
        <f t="shared" si="9"/>
        <v>29.995017479224749</v>
      </c>
      <c r="BD43" s="81">
        <f t="shared" si="9"/>
        <v>30.596800880528047</v>
      </c>
      <c r="BE43" s="81">
        <f t="shared" si="9"/>
        <v>28.732971649337397</v>
      </c>
      <c r="BF43" s="81">
        <f t="shared" si="9"/>
        <v>30.131591964346548</v>
      </c>
      <c r="BG43" s="81">
        <f t="shared" si="9"/>
        <v>30.29047860491368</v>
      </c>
      <c r="BH43" s="81">
        <f t="shared" si="9"/>
        <v>29.657779049214788</v>
      </c>
      <c r="BI43" s="81">
        <f t="shared" si="9"/>
        <v>29.428867932482465</v>
      </c>
      <c r="BJ43" s="81">
        <f t="shared" si="9"/>
        <v>29.474308813995798</v>
      </c>
      <c r="BK43" s="81">
        <f t="shared" si="9"/>
        <v>29.310932270031074</v>
      </c>
      <c r="BL43" s="81">
        <f t="shared" si="9"/>
        <v>29.638482789782117</v>
      </c>
      <c r="BM43" s="81">
        <f t="shared" si="9"/>
        <v>29.156876677252708</v>
      </c>
      <c r="BN43" s="81">
        <f t="shared" si="9"/>
        <v>26.25462730186074</v>
      </c>
      <c r="BO43" s="81">
        <f t="shared" si="9"/>
        <v>29.084765786199242</v>
      </c>
      <c r="BP43" s="81">
        <f t="shared" ref="BP43:CK43" si="10">BP9/BP7*100</f>
        <v>31.358880588115788</v>
      </c>
      <c r="BQ43" s="81">
        <f t="shared" si="10"/>
        <v>30.4295303748771</v>
      </c>
      <c r="BR43" s="81">
        <f t="shared" si="10"/>
        <v>28.602835170172703</v>
      </c>
      <c r="BS43" s="81">
        <f t="shared" si="10"/>
        <v>29.743884980837276</v>
      </c>
      <c r="BT43" s="81">
        <f t="shared" si="10"/>
        <v>29.085209452848876</v>
      </c>
      <c r="BU43" s="81">
        <f t="shared" si="10"/>
        <v>31.089766158547366</v>
      </c>
      <c r="BV43" s="81">
        <f t="shared" si="10"/>
        <v>30.311348446020979</v>
      </c>
      <c r="BW43" s="81">
        <f t="shared" si="10"/>
        <v>29.119713210887028</v>
      </c>
      <c r="BX43" s="81">
        <f t="shared" si="10"/>
        <v>30.199338157952532</v>
      </c>
      <c r="BY43" s="81">
        <f t="shared" si="10"/>
        <v>29.927464623867301</v>
      </c>
      <c r="BZ43" s="81">
        <f t="shared" si="10"/>
        <v>29.573796458242807</v>
      </c>
      <c r="CA43" s="81">
        <f t="shared" si="10"/>
        <v>29.180863091094476</v>
      </c>
      <c r="CB43" s="81">
        <f t="shared" si="10"/>
        <v>28.403204572936463</v>
      </c>
      <c r="CC43" s="81">
        <f t="shared" si="10"/>
        <v>30.417805476954751</v>
      </c>
      <c r="CD43" s="81">
        <f t="shared" si="10"/>
        <v>28.822450964989848</v>
      </c>
      <c r="CE43" s="81">
        <f t="shared" si="10"/>
        <v>29.119046588190589</v>
      </c>
      <c r="CF43" s="81">
        <f t="shared" si="10"/>
        <v>27.893613493934023</v>
      </c>
      <c r="CG43" s="81">
        <f t="shared" si="10"/>
        <v>11.462047316721453</v>
      </c>
      <c r="CH43" s="81">
        <f t="shared" si="10"/>
        <v>29.41433011223511</v>
      </c>
      <c r="CI43" s="81">
        <f t="shared" si="10"/>
        <v>29.142856815648134</v>
      </c>
      <c r="CJ43" s="81">
        <f t="shared" si="10"/>
        <v>27.602875641020475</v>
      </c>
      <c r="CK43" s="81">
        <f t="shared" si="10"/>
        <v>30.200006069063967</v>
      </c>
    </row>
  </sheetData>
  <mergeCells count="2">
    <mergeCell ref="B3:B4"/>
    <mergeCell ref="C1:S1"/>
  </mergeCells>
  <conditionalFormatting sqref="D6:D35">
    <cfRule type="cellIs" dxfId="6" priority="4" stopIfTrue="1" operator="equal">
      <formula>0</formula>
    </cfRule>
  </conditionalFormatting>
  <conditionalFormatting sqref="E6:J35">
    <cfRule type="cellIs" dxfId="5" priority="3" stopIfTrue="1" operator="equal">
      <formula>0</formula>
    </cfRule>
  </conditionalFormatting>
  <conditionalFormatting sqref="K6:CK35">
    <cfRule type="cellIs" dxfId="4" priority="2" stopIfTrue="1" operator="equal">
      <formula>0</formula>
    </cfRule>
  </conditionalFormatting>
  <pageMargins left="0" right="0" top="0" bottom="0" header="0.31496062992125984" footer="0.31496062992125984"/>
  <pageSetup paperSize="9" scale="1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J40"/>
  <sheetViews>
    <sheetView zoomScaleNormal="100" workbookViewId="0">
      <pane xSplit="1" ySplit="2" topLeftCell="B3" activePane="bottomRight" state="frozen"/>
      <selection activeCell="AG3" sqref="AG3:AG4"/>
      <selection pane="topRight" activeCell="AG3" sqref="AG3:AG4"/>
      <selection pane="bottomLeft" activeCell="AG3" sqref="AG3:AG4"/>
      <selection pane="bottomRight" activeCell="AG3" sqref="AG3:AG4"/>
    </sheetView>
  </sheetViews>
  <sheetFormatPr defaultColWidth="27.28515625" defaultRowHeight="14.25" customHeight="1"/>
  <cols>
    <col min="1" max="1" width="31.28515625" style="37" customWidth="1"/>
    <col min="2" max="2" width="19" style="37" customWidth="1"/>
    <col min="3" max="3" width="18.28515625" style="37" customWidth="1"/>
    <col min="4" max="4" width="16.5703125" style="37" customWidth="1"/>
    <col min="5" max="5" width="19.28515625" style="37" customWidth="1"/>
    <col min="6" max="6" width="18.5703125" style="37" customWidth="1"/>
    <col min="7" max="7" width="14.85546875" style="37" customWidth="1"/>
    <col min="8" max="8" width="16.85546875" style="37" customWidth="1"/>
    <col min="9" max="9" width="17.42578125" style="37" customWidth="1"/>
    <col min="10" max="10" width="21" style="37" customWidth="1"/>
    <col min="11" max="87" width="27.28515625" style="37"/>
    <col min="88" max="88" width="18.5703125" style="37" customWidth="1"/>
    <col min="89" max="16384" width="27.28515625" style="37"/>
  </cols>
  <sheetData>
    <row r="1" spans="1:88" ht="1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</row>
    <row r="2" spans="1:88" ht="41.25" customHeight="1">
      <c r="A2" s="40"/>
      <c r="B2" s="5" t="s">
        <v>29</v>
      </c>
      <c r="C2" s="5" t="s">
        <v>68</v>
      </c>
      <c r="D2" s="5" t="s">
        <v>81</v>
      </c>
      <c r="E2" s="5" t="s">
        <v>21</v>
      </c>
      <c r="F2" s="5" t="s">
        <v>34</v>
      </c>
      <c r="G2" s="5" t="s">
        <v>86</v>
      </c>
      <c r="H2" s="5" t="s">
        <v>1</v>
      </c>
      <c r="I2" s="5" t="s">
        <v>2</v>
      </c>
      <c r="J2" s="5" t="s">
        <v>3</v>
      </c>
      <c r="K2" s="5" t="s">
        <v>35</v>
      </c>
      <c r="L2" s="5" t="s">
        <v>23</v>
      </c>
      <c r="M2" s="5" t="s">
        <v>4</v>
      </c>
      <c r="N2" s="5" t="s">
        <v>84</v>
      </c>
      <c r="O2" s="5" t="s">
        <v>78</v>
      </c>
      <c r="P2" s="5" t="s">
        <v>5</v>
      </c>
      <c r="Q2" s="5" t="s">
        <v>70</v>
      </c>
      <c r="R2" s="5" t="s">
        <v>40</v>
      </c>
      <c r="S2" s="5" t="s">
        <v>24</v>
      </c>
      <c r="T2" s="5" t="s">
        <v>6</v>
      </c>
      <c r="U2" s="5" t="s">
        <v>77</v>
      </c>
      <c r="V2" s="5" t="s">
        <v>41</v>
      </c>
      <c r="W2" s="5" t="s">
        <v>71</v>
      </c>
      <c r="X2" s="5" t="s">
        <v>52</v>
      </c>
      <c r="Y2" s="5" t="s">
        <v>7</v>
      </c>
      <c r="Z2" s="5" t="s">
        <v>33</v>
      </c>
      <c r="AA2" s="5" t="s">
        <v>69</v>
      </c>
      <c r="AB2" s="5" t="s">
        <v>59</v>
      </c>
      <c r="AC2" s="5" t="s">
        <v>8</v>
      </c>
      <c r="AD2" s="5" t="s">
        <v>25</v>
      </c>
      <c r="AE2" s="5" t="s">
        <v>9</v>
      </c>
      <c r="AF2" s="5" t="s">
        <v>82</v>
      </c>
      <c r="AG2" s="5" t="s">
        <v>10</v>
      </c>
      <c r="AH2" s="5" t="s">
        <v>26</v>
      </c>
      <c r="AI2" s="5" t="s">
        <v>22</v>
      </c>
      <c r="AJ2" s="5" t="s">
        <v>53</v>
      </c>
      <c r="AK2" s="5" t="s">
        <v>27</v>
      </c>
      <c r="AL2" s="5" t="s">
        <v>72</v>
      </c>
      <c r="AM2" s="5" t="s">
        <v>73</v>
      </c>
      <c r="AN2" s="5" t="s">
        <v>54</v>
      </c>
      <c r="AO2" s="5" t="s">
        <v>11</v>
      </c>
      <c r="AP2" s="5" t="s">
        <v>55</v>
      </c>
      <c r="AQ2" s="5" t="s">
        <v>51</v>
      </c>
      <c r="AR2" s="5" t="s">
        <v>79</v>
      </c>
      <c r="AS2" s="5" t="s">
        <v>28</v>
      </c>
      <c r="AT2" s="5" t="s">
        <v>30</v>
      </c>
      <c r="AU2" s="5" t="s">
        <v>65</v>
      </c>
      <c r="AV2" s="5" t="s">
        <v>45</v>
      </c>
      <c r="AW2" s="5" t="s">
        <v>75</v>
      </c>
      <c r="AX2" s="5" t="s">
        <v>38</v>
      </c>
      <c r="AY2" s="5" t="s">
        <v>39</v>
      </c>
      <c r="AZ2" s="5" t="s">
        <v>19</v>
      </c>
      <c r="BA2" s="5" t="s">
        <v>31</v>
      </c>
      <c r="BB2" s="5" t="s">
        <v>20</v>
      </c>
      <c r="BC2" s="5" t="s">
        <v>32</v>
      </c>
      <c r="BD2" s="5" t="s">
        <v>46</v>
      </c>
      <c r="BE2" s="5" t="s">
        <v>47</v>
      </c>
      <c r="BF2" s="5" t="s">
        <v>76</v>
      </c>
      <c r="BG2" s="5" t="s">
        <v>42</v>
      </c>
      <c r="BH2" s="5" t="s">
        <v>48</v>
      </c>
      <c r="BI2" s="5" t="s">
        <v>66</v>
      </c>
      <c r="BJ2" s="5" t="s">
        <v>67</v>
      </c>
      <c r="BK2" s="5" t="s">
        <v>36</v>
      </c>
      <c r="BL2" s="5" t="s">
        <v>12</v>
      </c>
      <c r="BM2" s="5" t="s">
        <v>56</v>
      </c>
      <c r="BN2" s="5" t="s">
        <v>57</v>
      </c>
      <c r="BO2" s="5" t="s">
        <v>83</v>
      </c>
      <c r="BP2" s="5" t="s">
        <v>60</v>
      </c>
      <c r="BQ2" s="5" t="s">
        <v>13</v>
      </c>
      <c r="BR2" s="5" t="s">
        <v>44</v>
      </c>
      <c r="BS2" s="5" t="s">
        <v>14</v>
      </c>
      <c r="BT2" s="5" t="s">
        <v>15</v>
      </c>
      <c r="BU2" s="5" t="s">
        <v>74</v>
      </c>
      <c r="BV2" s="5" t="s">
        <v>16</v>
      </c>
      <c r="BW2" s="5" t="s">
        <v>61</v>
      </c>
      <c r="BX2" s="5" t="s">
        <v>49</v>
      </c>
      <c r="BY2" s="5" t="s">
        <v>58</v>
      </c>
      <c r="BZ2" s="5" t="s">
        <v>80</v>
      </c>
      <c r="CA2" s="5" t="s">
        <v>62</v>
      </c>
      <c r="CB2" s="5" t="s">
        <v>64</v>
      </c>
      <c r="CC2" s="5" t="s">
        <v>43</v>
      </c>
      <c r="CD2" s="5" t="s">
        <v>50</v>
      </c>
      <c r="CE2" s="5" t="s">
        <v>85</v>
      </c>
      <c r="CF2" s="5" t="s">
        <v>63</v>
      </c>
      <c r="CG2" s="5" t="s">
        <v>17</v>
      </c>
      <c r="CH2" s="5" t="s">
        <v>18</v>
      </c>
      <c r="CI2" s="5" t="s">
        <v>37</v>
      </c>
      <c r="CJ2" s="6" t="s">
        <v>0</v>
      </c>
    </row>
    <row r="3" spans="1:88" s="48" customFormat="1" ht="27" customHeight="1">
      <c r="A3" s="53" t="s">
        <v>90</v>
      </c>
      <c r="B3" s="44">
        <v>61269876432</v>
      </c>
      <c r="C3" s="44">
        <v>12706258608</v>
      </c>
      <c r="D3" s="44">
        <v>6233328978</v>
      </c>
      <c r="E3" s="44">
        <v>10563171728</v>
      </c>
      <c r="F3" s="44">
        <v>4956649745</v>
      </c>
      <c r="G3" s="44">
        <v>108799246</v>
      </c>
      <c r="H3" s="44">
        <v>8831020881</v>
      </c>
      <c r="I3" s="44">
        <v>5608459290</v>
      </c>
      <c r="J3" s="44">
        <v>7750463096</v>
      </c>
      <c r="K3" s="44">
        <v>12156869642</v>
      </c>
      <c r="L3" s="44">
        <v>7199744596</v>
      </c>
      <c r="M3" s="44">
        <v>13602353772</v>
      </c>
      <c r="N3" s="44">
        <v>1213503800</v>
      </c>
      <c r="O3" s="44">
        <v>7707521576</v>
      </c>
      <c r="P3" s="44">
        <v>4584613199</v>
      </c>
      <c r="Q3" s="44">
        <v>19858355198</v>
      </c>
      <c r="R3" s="44">
        <v>3759059803</v>
      </c>
      <c r="S3" s="44">
        <v>5642652571</v>
      </c>
      <c r="T3" s="44">
        <v>5184034312</v>
      </c>
      <c r="U3" s="44">
        <v>4785422980</v>
      </c>
      <c r="V3" s="44">
        <v>2006209549</v>
      </c>
      <c r="W3" s="44">
        <v>18316221873</v>
      </c>
      <c r="X3" s="44">
        <v>6632664869</v>
      </c>
      <c r="Y3" s="44">
        <v>3184617986</v>
      </c>
      <c r="Z3" s="44">
        <v>28900433691</v>
      </c>
      <c r="AA3" s="44">
        <v>21051538449</v>
      </c>
      <c r="AB3" s="44">
        <v>4947421662</v>
      </c>
      <c r="AC3" s="44">
        <v>5465782539</v>
      </c>
      <c r="AD3" s="44">
        <v>10855897582</v>
      </c>
      <c r="AE3" s="44">
        <v>6545291676</v>
      </c>
      <c r="AF3" s="44">
        <v>2664160747</v>
      </c>
      <c r="AG3" s="44">
        <v>41299867602</v>
      </c>
      <c r="AH3" s="44">
        <v>7153572581</v>
      </c>
      <c r="AI3" s="44">
        <v>1003188858</v>
      </c>
      <c r="AJ3" s="44">
        <v>16979113726</v>
      </c>
      <c r="AK3" s="44">
        <v>3475520368</v>
      </c>
      <c r="AL3" s="44">
        <v>17493763327</v>
      </c>
      <c r="AM3" s="44">
        <v>13106888464</v>
      </c>
      <c r="AN3" s="44">
        <v>12745063670</v>
      </c>
      <c r="AO3" s="44">
        <v>3878359417</v>
      </c>
      <c r="AP3" s="44">
        <v>6800033153</v>
      </c>
      <c r="AQ3" s="44">
        <v>15392575266</v>
      </c>
      <c r="AR3" s="44">
        <v>12591252903</v>
      </c>
      <c r="AS3" s="44">
        <v>2748643929</v>
      </c>
      <c r="AT3" s="44">
        <v>2153635254</v>
      </c>
      <c r="AU3" s="44">
        <v>1764283769</v>
      </c>
      <c r="AV3" s="44">
        <v>23999794864</v>
      </c>
      <c r="AW3" s="44">
        <v>7237631857</v>
      </c>
      <c r="AX3" s="44">
        <v>10979864529</v>
      </c>
      <c r="AY3" s="44">
        <v>1993185214</v>
      </c>
      <c r="AZ3" s="44">
        <v>1219291457</v>
      </c>
      <c r="BA3" s="44">
        <v>4986899404</v>
      </c>
      <c r="BB3" s="44">
        <v>8616209407</v>
      </c>
      <c r="BC3" s="44">
        <v>7699636905</v>
      </c>
      <c r="BD3" s="44">
        <v>3406332567</v>
      </c>
      <c r="BE3" s="44">
        <v>3746130050</v>
      </c>
      <c r="BF3" s="44">
        <v>13964570307</v>
      </c>
      <c r="BG3" s="44">
        <v>3012226995</v>
      </c>
      <c r="BH3" s="44">
        <v>22841405664</v>
      </c>
      <c r="BI3" s="44">
        <v>2638289348</v>
      </c>
      <c r="BJ3" s="44">
        <v>3835247656</v>
      </c>
      <c r="BK3" s="44">
        <v>21227312012</v>
      </c>
      <c r="BL3" s="44">
        <v>6187059002</v>
      </c>
      <c r="BM3" s="44">
        <v>18728987105</v>
      </c>
      <c r="BN3" s="44">
        <v>10875816627</v>
      </c>
      <c r="BO3" s="44">
        <v>8505107683</v>
      </c>
      <c r="BP3" s="44">
        <v>31054231229</v>
      </c>
      <c r="BQ3" s="44">
        <v>4166711362</v>
      </c>
      <c r="BR3" s="44">
        <v>14316198617</v>
      </c>
      <c r="BS3" s="44">
        <v>4710755106</v>
      </c>
      <c r="BT3" s="44">
        <v>6720448855</v>
      </c>
      <c r="BU3" s="44">
        <v>8251597422</v>
      </c>
      <c r="BV3" s="44">
        <v>8179827890</v>
      </c>
      <c r="BW3" s="44">
        <v>10594741355</v>
      </c>
      <c r="BX3" s="44">
        <v>9356881635</v>
      </c>
      <c r="BY3" s="44">
        <v>6415597374</v>
      </c>
      <c r="BZ3" s="44">
        <v>11399207987</v>
      </c>
      <c r="CA3" s="44">
        <v>21316197739</v>
      </c>
      <c r="CB3" s="44">
        <v>18647716269</v>
      </c>
      <c r="CC3" s="44">
        <v>6936069500</v>
      </c>
      <c r="CD3" s="44">
        <v>6445933688</v>
      </c>
      <c r="CE3" s="44">
        <v>810208971</v>
      </c>
      <c r="CF3" s="44">
        <v>10281434754</v>
      </c>
      <c r="CG3" s="44">
        <v>6350657619</v>
      </c>
      <c r="CH3" s="44">
        <v>123772967308</v>
      </c>
      <c r="CI3" s="44">
        <v>1942275532</v>
      </c>
      <c r="CJ3" s="45">
        <f>SUM(B3:CI3)</f>
        <v>970248821228</v>
      </c>
    </row>
    <row r="4" spans="1:88" ht="38.25" customHeight="1">
      <c r="A4" s="41" t="s">
        <v>157</v>
      </c>
      <c r="B4" s="42">
        <v>46605170537</v>
      </c>
      <c r="C4" s="42">
        <v>9470766753</v>
      </c>
      <c r="D4" s="42">
        <v>4858536669</v>
      </c>
      <c r="E4" s="42">
        <v>7897905978</v>
      </c>
      <c r="F4" s="42">
        <v>3997078087</v>
      </c>
      <c r="G4" s="42">
        <v>80749834</v>
      </c>
      <c r="H4" s="42">
        <v>6531876957</v>
      </c>
      <c r="I4" s="42">
        <v>4495292251</v>
      </c>
      <c r="J4" s="42">
        <v>4951766800</v>
      </c>
      <c r="K4" s="42">
        <v>8753406955</v>
      </c>
      <c r="L4" s="42">
        <v>5615545246</v>
      </c>
      <c r="M4" s="42">
        <v>10547429833</v>
      </c>
      <c r="N4" s="42">
        <v>891672403</v>
      </c>
      <c r="O4" s="42">
        <v>5804012950</v>
      </c>
      <c r="P4" s="42">
        <v>3505826634</v>
      </c>
      <c r="Q4" s="42">
        <v>13991347695</v>
      </c>
      <c r="R4" s="42">
        <v>2670130710</v>
      </c>
      <c r="S4" s="42">
        <v>4345575702</v>
      </c>
      <c r="T4" s="42">
        <v>3813514888</v>
      </c>
      <c r="U4" s="42">
        <v>3616324134</v>
      </c>
      <c r="V4" s="42">
        <v>1491154384</v>
      </c>
      <c r="W4" s="42">
        <v>13039524538</v>
      </c>
      <c r="X4" s="42">
        <v>4741166972</v>
      </c>
      <c r="Y4" s="42">
        <v>2299937841</v>
      </c>
      <c r="Z4" s="42">
        <v>19571741837</v>
      </c>
      <c r="AA4" s="42">
        <v>17853298860</v>
      </c>
      <c r="AB4" s="42">
        <v>3521405145</v>
      </c>
      <c r="AC4" s="42">
        <v>4363732312</v>
      </c>
      <c r="AD4" s="42">
        <v>8653145312</v>
      </c>
      <c r="AE4" s="42">
        <v>4820179254</v>
      </c>
      <c r="AF4" s="42">
        <v>2151045786</v>
      </c>
      <c r="AG4" s="42">
        <v>34146904748</v>
      </c>
      <c r="AH4" s="42">
        <v>5034564639</v>
      </c>
      <c r="AI4" s="42">
        <v>799777911</v>
      </c>
      <c r="AJ4" s="42">
        <v>11580076303</v>
      </c>
      <c r="AK4" s="42">
        <v>2423984076</v>
      </c>
      <c r="AL4" s="42">
        <v>13772975556</v>
      </c>
      <c r="AM4" s="42">
        <v>9335594478</v>
      </c>
      <c r="AN4" s="42">
        <v>9326015532</v>
      </c>
      <c r="AO4" s="42">
        <v>2898255238</v>
      </c>
      <c r="AP4" s="42">
        <v>4945154370</v>
      </c>
      <c r="AQ4" s="42">
        <v>11996748335</v>
      </c>
      <c r="AR4" s="42">
        <v>9718964486</v>
      </c>
      <c r="AS4" s="42">
        <v>2026579553</v>
      </c>
      <c r="AT4" s="42">
        <v>1489911841</v>
      </c>
      <c r="AU4" s="42">
        <v>1221779273</v>
      </c>
      <c r="AV4" s="42">
        <v>18082824901</v>
      </c>
      <c r="AW4" s="42">
        <v>5333165460</v>
      </c>
      <c r="AX4" s="42">
        <v>9130091845</v>
      </c>
      <c r="AY4" s="42">
        <v>1623374641</v>
      </c>
      <c r="AZ4" s="42">
        <v>903189801</v>
      </c>
      <c r="BA4" s="42">
        <v>3910750752</v>
      </c>
      <c r="BB4" s="42">
        <v>7013381191</v>
      </c>
      <c r="BC4" s="42">
        <v>5996356158</v>
      </c>
      <c r="BD4" s="42">
        <v>2264093649</v>
      </c>
      <c r="BE4" s="42">
        <v>2902786209</v>
      </c>
      <c r="BF4" s="42">
        <v>10932666326</v>
      </c>
      <c r="BG4" s="42">
        <v>2403126725</v>
      </c>
      <c r="BH4" s="42">
        <v>16824592251</v>
      </c>
      <c r="BI4" s="42">
        <v>2010621037</v>
      </c>
      <c r="BJ4" s="42">
        <v>2927680827</v>
      </c>
      <c r="BK4" s="42">
        <v>15012412972</v>
      </c>
      <c r="BL4" s="42">
        <v>4433684853</v>
      </c>
      <c r="BM4" s="42">
        <v>14234229259</v>
      </c>
      <c r="BN4" s="42">
        <v>8203792015</v>
      </c>
      <c r="BO4" s="42">
        <v>6779822234</v>
      </c>
      <c r="BP4" s="42">
        <v>21608867808</v>
      </c>
      <c r="BQ4" s="42">
        <v>3510015505</v>
      </c>
      <c r="BR4" s="42">
        <v>9977766531</v>
      </c>
      <c r="BS4" s="42">
        <v>3452566389</v>
      </c>
      <c r="BT4" s="42">
        <v>4993791365</v>
      </c>
      <c r="BU4" s="42">
        <v>6211692745</v>
      </c>
      <c r="BV4" s="42">
        <v>6348204801</v>
      </c>
      <c r="BW4" s="42">
        <v>7871892049</v>
      </c>
      <c r="BX4" s="42">
        <v>7189521995</v>
      </c>
      <c r="BY4" s="42">
        <v>4648832501</v>
      </c>
      <c r="BZ4" s="42">
        <v>8795066487</v>
      </c>
      <c r="CA4" s="42">
        <v>16991412005</v>
      </c>
      <c r="CB4" s="42">
        <v>15008454372</v>
      </c>
      <c r="CC4" s="42">
        <v>4006879998</v>
      </c>
      <c r="CD4" s="42">
        <v>4805510670</v>
      </c>
      <c r="CE4" s="42">
        <v>714713193</v>
      </c>
      <c r="CF4" s="42">
        <v>8296862789</v>
      </c>
      <c r="CG4" s="42">
        <v>5041780722</v>
      </c>
      <c r="CH4" s="42">
        <v>100568035606</v>
      </c>
      <c r="CI4" s="42">
        <v>1521579658</v>
      </c>
      <c r="CJ4" s="43">
        <f t="shared" ref="CJ4:CJ34" si="0">SUM(B4:CI4)</f>
        <v>738153639891</v>
      </c>
    </row>
    <row r="5" spans="1:88" ht="24.75" customHeight="1">
      <c r="A5" s="41" t="s">
        <v>94</v>
      </c>
      <c r="B5" s="42">
        <v>36100791712</v>
      </c>
      <c r="C5" s="42">
        <v>7284915833</v>
      </c>
      <c r="D5" s="42">
        <v>3731437134</v>
      </c>
      <c r="E5" s="42">
        <v>6019216657</v>
      </c>
      <c r="F5" s="42">
        <v>3149889829</v>
      </c>
      <c r="G5" s="42">
        <v>62781514</v>
      </c>
      <c r="H5" s="42">
        <v>5005537094</v>
      </c>
      <c r="I5" s="42">
        <v>3448370126</v>
      </c>
      <c r="J5" s="42">
        <v>3827895287</v>
      </c>
      <c r="K5" s="42">
        <v>6713797531</v>
      </c>
      <c r="L5" s="42">
        <v>4320816996</v>
      </c>
      <c r="M5" s="42">
        <v>8108872238</v>
      </c>
      <c r="N5" s="42">
        <v>682071960</v>
      </c>
      <c r="O5" s="42">
        <v>4488110878</v>
      </c>
      <c r="P5" s="42">
        <v>2698514570</v>
      </c>
      <c r="Q5" s="42">
        <v>10680096365</v>
      </c>
      <c r="R5" s="42">
        <v>2055739640</v>
      </c>
      <c r="S5" s="42">
        <v>3344250520</v>
      </c>
      <c r="T5" s="42">
        <v>2952616693</v>
      </c>
      <c r="U5" s="42">
        <v>2755566022</v>
      </c>
      <c r="V5" s="42">
        <v>1142671207</v>
      </c>
      <c r="W5" s="42">
        <v>10048442407</v>
      </c>
      <c r="X5" s="42">
        <v>3637919731</v>
      </c>
      <c r="Y5" s="42">
        <v>1765205752</v>
      </c>
      <c r="Z5" s="42">
        <v>14960661061</v>
      </c>
      <c r="AA5" s="42">
        <v>13683030346</v>
      </c>
      <c r="AB5" s="42">
        <v>2712474773</v>
      </c>
      <c r="AC5" s="42">
        <v>3335513067</v>
      </c>
      <c r="AD5" s="42">
        <v>6644955615</v>
      </c>
      <c r="AE5" s="42">
        <v>3738534235</v>
      </c>
      <c r="AF5" s="42">
        <v>1727836882</v>
      </c>
      <c r="AG5" s="42">
        <v>26309909781</v>
      </c>
      <c r="AH5" s="42">
        <v>3956621089</v>
      </c>
      <c r="AI5" s="42">
        <v>604878785</v>
      </c>
      <c r="AJ5" s="42">
        <v>8900039217</v>
      </c>
      <c r="AK5" s="42">
        <v>1838440553</v>
      </c>
      <c r="AL5" s="42">
        <v>10627523148</v>
      </c>
      <c r="AM5" s="42">
        <v>7177991529</v>
      </c>
      <c r="AN5" s="42">
        <v>7155252547</v>
      </c>
      <c r="AO5" s="42">
        <v>2231171543</v>
      </c>
      <c r="AP5" s="42">
        <v>3796472262</v>
      </c>
      <c r="AQ5" s="42">
        <v>9205681232</v>
      </c>
      <c r="AR5" s="42">
        <v>7483085803</v>
      </c>
      <c r="AS5" s="42">
        <v>1550137834</v>
      </c>
      <c r="AT5" s="42">
        <v>1141626070</v>
      </c>
      <c r="AU5" s="42">
        <v>929914412</v>
      </c>
      <c r="AV5" s="42">
        <v>13921993167</v>
      </c>
      <c r="AW5" s="42">
        <v>4080626365</v>
      </c>
      <c r="AX5" s="42">
        <v>7022310417</v>
      </c>
      <c r="AY5" s="42">
        <v>1258544638</v>
      </c>
      <c r="AZ5" s="42">
        <v>699055291</v>
      </c>
      <c r="BA5" s="42">
        <v>2984441735</v>
      </c>
      <c r="BB5" s="42">
        <v>5369546485</v>
      </c>
      <c r="BC5" s="42">
        <v>4592385974</v>
      </c>
      <c r="BD5" s="42">
        <v>1738454239</v>
      </c>
      <c r="BE5" s="42">
        <v>2248145737</v>
      </c>
      <c r="BF5" s="42">
        <v>8294255363</v>
      </c>
      <c r="BG5" s="42">
        <v>1786934466</v>
      </c>
      <c r="BH5" s="42">
        <v>12910699405</v>
      </c>
      <c r="BI5" s="42">
        <v>1545344311</v>
      </c>
      <c r="BJ5" s="42">
        <v>2274391751</v>
      </c>
      <c r="BK5" s="42">
        <v>11563781726</v>
      </c>
      <c r="BL5" s="42">
        <v>3409279408</v>
      </c>
      <c r="BM5" s="42">
        <v>10908627567</v>
      </c>
      <c r="BN5" s="42">
        <v>6296955019</v>
      </c>
      <c r="BO5" s="42">
        <v>5194299740</v>
      </c>
      <c r="BP5" s="42">
        <v>16623040205</v>
      </c>
      <c r="BQ5" s="42">
        <v>2753872693</v>
      </c>
      <c r="BR5" s="42">
        <v>7657263904</v>
      </c>
      <c r="BS5" s="42">
        <v>2652419451</v>
      </c>
      <c r="BT5" s="42">
        <v>3839684627</v>
      </c>
      <c r="BU5" s="42">
        <v>4791031794</v>
      </c>
      <c r="BV5" s="42">
        <v>4877909550</v>
      </c>
      <c r="BW5" s="42">
        <v>6020404452</v>
      </c>
      <c r="BX5" s="42">
        <v>5519303396</v>
      </c>
      <c r="BY5" s="42">
        <v>3551162967</v>
      </c>
      <c r="BZ5" s="42">
        <v>6759961379</v>
      </c>
      <c r="CA5" s="42">
        <v>12858025385</v>
      </c>
      <c r="CB5" s="42">
        <v>11577464342</v>
      </c>
      <c r="CC5" s="42">
        <v>3089857592</v>
      </c>
      <c r="CD5" s="42">
        <v>3688604434</v>
      </c>
      <c r="CE5" s="42">
        <v>564275300</v>
      </c>
      <c r="CF5" s="42">
        <v>6380994783</v>
      </c>
      <c r="CG5" s="42">
        <v>3873419425</v>
      </c>
      <c r="CH5" s="42">
        <v>78788272703</v>
      </c>
      <c r="CI5" s="42">
        <v>1170332107</v>
      </c>
      <c r="CJ5" s="43">
        <f t="shared" si="0"/>
        <v>568874652773</v>
      </c>
    </row>
    <row r="6" spans="1:88" ht="36">
      <c r="A6" s="41" t="s">
        <v>96</v>
      </c>
      <c r="B6" s="42">
        <v>29189908</v>
      </c>
      <c r="C6" s="42">
        <v>28034498</v>
      </c>
      <c r="D6" s="42">
        <v>27927323</v>
      </c>
      <c r="E6" s="42">
        <v>142069572</v>
      </c>
      <c r="F6" s="42">
        <v>5995550</v>
      </c>
      <c r="G6" s="42">
        <v>8303</v>
      </c>
      <c r="H6" s="42">
        <v>7914670</v>
      </c>
      <c r="I6" s="42">
        <v>13615884</v>
      </c>
      <c r="J6" s="42">
        <v>13611557</v>
      </c>
      <c r="K6" s="42">
        <v>7299988</v>
      </c>
      <c r="L6" s="42">
        <v>20795589</v>
      </c>
      <c r="M6" s="42">
        <v>14591994</v>
      </c>
      <c r="N6" s="42">
        <v>3282178</v>
      </c>
      <c r="O6" s="42">
        <v>25541359</v>
      </c>
      <c r="P6" s="42">
        <v>7254278</v>
      </c>
      <c r="Q6" s="42">
        <v>77072864</v>
      </c>
      <c r="R6" s="42">
        <v>2478359</v>
      </c>
      <c r="S6" s="42">
        <v>13093899</v>
      </c>
      <c r="T6" s="42">
        <v>5716704</v>
      </c>
      <c r="U6" s="42">
        <v>88419642</v>
      </c>
      <c r="V6" s="42">
        <v>6252363</v>
      </c>
      <c r="W6" s="42">
        <v>16924993</v>
      </c>
      <c r="X6" s="42">
        <v>13356475</v>
      </c>
      <c r="Y6" s="42">
        <v>6953326</v>
      </c>
      <c r="Z6" s="42">
        <v>55961066</v>
      </c>
      <c r="AA6" s="42">
        <v>157528339</v>
      </c>
      <c r="AB6" s="42">
        <v>6309300</v>
      </c>
      <c r="AC6" s="42">
        <v>13085398</v>
      </c>
      <c r="AD6" s="42">
        <v>16823294</v>
      </c>
      <c r="AE6" s="42">
        <v>6328942</v>
      </c>
      <c r="AF6" s="42">
        <v>61277410</v>
      </c>
      <c r="AG6" s="42">
        <v>17867428</v>
      </c>
      <c r="AH6" s="42">
        <v>68674359</v>
      </c>
      <c r="AI6" s="42">
        <v>32311164</v>
      </c>
      <c r="AJ6" s="42">
        <v>10461476</v>
      </c>
      <c r="AK6" s="42">
        <v>11231323</v>
      </c>
      <c r="AL6" s="42">
        <v>26104918</v>
      </c>
      <c r="AM6" s="42">
        <v>12134607</v>
      </c>
      <c r="AN6" s="42">
        <v>21965787</v>
      </c>
      <c r="AO6" s="42">
        <v>4128911</v>
      </c>
      <c r="AP6" s="42">
        <v>4253950</v>
      </c>
      <c r="AQ6" s="42">
        <v>26625229</v>
      </c>
      <c r="AR6" s="42">
        <v>35189479</v>
      </c>
      <c r="AS6" s="42">
        <v>6902404</v>
      </c>
      <c r="AT6" s="42">
        <v>2535263</v>
      </c>
      <c r="AU6" s="42">
        <v>8404937</v>
      </c>
      <c r="AV6" s="42">
        <v>24082008</v>
      </c>
      <c r="AW6" s="42">
        <v>24471567</v>
      </c>
      <c r="AX6" s="42">
        <v>10394021</v>
      </c>
      <c r="AY6" s="42">
        <v>535994</v>
      </c>
      <c r="AZ6" s="42">
        <v>1632374</v>
      </c>
      <c r="BA6" s="42">
        <v>47691007</v>
      </c>
      <c r="BB6" s="42">
        <v>87329157</v>
      </c>
      <c r="BC6" s="42">
        <v>17970543</v>
      </c>
      <c r="BD6" s="42">
        <v>9543374</v>
      </c>
      <c r="BE6" s="42">
        <v>3644286</v>
      </c>
      <c r="BF6" s="42">
        <v>236153125</v>
      </c>
      <c r="BG6" s="42">
        <v>1045672</v>
      </c>
      <c r="BH6" s="42">
        <v>15837063</v>
      </c>
      <c r="BI6" s="42">
        <v>12894306</v>
      </c>
      <c r="BJ6" s="42">
        <v>3525459</v>
      </c>
      <c r="BK6" s="42">
        <v>26025031</v>
      </c>
      <c r="BL6" s="42">
        <v>4479503</v>
      </c>
      <c r="BM6" s="42">
        <v>30772392</v>
      </c>
      <c r="BN6" s="42">
        <v>14421170</v>
      </c>
      <c r="BO6" s="42">
        <v>116191871</v>
      </c>
      <c r="BP6" s="42">
        <v>36897649</v>
      </c>
      <c r="BQ6" s="42">
        <v>5417698</v>
      </c>
      <c r="BR6" s="42">
        <v>8057682</v>
      </c>
      <c r="BS6" s="42">
        <v>9306491</v>
      </c>
      <c r="BT6" s="42">
        <v>7456322</v>
      </c>
      <c r="BU6" s="42">
        <v>30457012</v>
      </c>
      <c r="BV6" s="42">
        <v>10436811</v>
      </c>
      <c r="BW6" s="42">
        <v>19449963</v>
      </c>
      <c r="BX6" s="42">
        <v>8389553</v>
      </c>
      <c r="BY6" s="42">
        <v>77135573</v>
      </c>
      <c r="BZ6" s="42">
        <v>66575334</v>
      </c>
      <c r="CA6" s="42">
        <v>395320035</v>
      </c>
      <c r="CB6" s="42">
        <v>25460820</v>
      </c>
      <c r="CC6" s="42">
        <v>3667224</v>
      </c>
      <c r="CD6" s="42">
        <v>4275007</v>
      </c>
      <c r="CE6" s="42">
        <v>3484512</v>
      </c>
      <c r="CF6" s="42">
        <v>162502677</v>
      </c>
      <c r="CG6" s="42">
        <v>10913542</v>
      </c>
      <c r="CH6" s="42">
        <v>84568053</v>
      </c>
      <c r="CI6" s="42">
        <v>2798832</v>
      </c>
      <c r="CJ6" s="43">
        <f t="shared" si="0"/>
        <v>2844716973</v>
      </c>
    </row>
    <row r="7" spans="1:88" ht="24">
      <c r="A7" s="41" t="s">
        <v>98</v>
      </c>
      <c r="B7" s="42">
        <v>10475188917</v>
      </c>
      <c r="C7" s="42">
        <v>2157816422</v>
      </c>
      <c r="D7" s="42">
        <v>1099172212</v>
      </c>
      <c r="E7" s="42">
        <v>1736619749</v>
      </c>
      <c r="F7" s="42">
        <v>841192708</v>
      </c>
      <c r="G7" s="42">
        <v>17960017</v>
      </c>
      <c r="H7" s="42">
        <v>1518425193</v>
      </c>
      <c r="I7" s="42">
        <v>1033306241</v>
      </c>
      <c r="J7" s="42">
        <v>1110259956</v>
      </c>
      <c r="K7" s="42">
        <v>2032309436</v>
      </c>
      <c r="L7" s="42">
        <v>1273932661</v>
      </c>
      <c r="M7" s="42">
        <v>2423965601</v>
      </c>
      <c r="N7" s="42">
        <v>206318265</v>
      </c>
      <c r="O7" s="42">
        <v>1290360713</v>
      </c>
      <c r="P7" s="42">
        <v>800057786</v>
      </c>
      <c r="Q7" s="42">
        <v>3234178466</v>
      </c>
      <c r="R7" s="42">
        <v>611912711</v>
      </c>
      <c r="S7" s="42">
        <v>988231283</v>
      </c>
      <c r="T7" s="42">
        <v>855181491</v>
      </c>
      <c r="U7" s="42">
        <v>772338470</v>
      </c>
      <c r="V7" s="42">
        <v>342230814</v>
      </c>
      <c r="W7" s="42">
        <v>2974157138</v>
      </c>
      <c r="X7" s="42">
        <v>1089890766</v>
      </c>
      <c r="Y7" s="42">
        <v>527778763</v>
      </c>
      <c r="Z7" s="42">
        <v>4555119710</v>
      </c>
      <c r="AA7" s="42">
        <v>4012740175</v>
      </c>
      <c r="AB7" s="42">
        <v>802621072</v>
      </c>
      <c r="AC7" s="42">
        <v>1015133847</v>
      </c>
      <c r="AD7" s="42">
        <v>1991366403</v>
      </c>
      <c r="AE7" s="42">
        <v>1075316077</v>
      </c>
      <c r="AF7" s="42">
        <v>361931494</v>
      </c>
      <c r="AG7" s="42">
        <v>7819127539</v>
      </c>
      <c r="AH7" s="42">
        <v>1009269191</v>
      </c>
      <c r="AI7" s="42">
        <v>162587962</v>
      </c>
      <c r="AJ7" s="42">
        <v>2669575610</v>
      </c>
      <c r="AK7" s="42">
        <v>574312200</v>
      </c>
      <c r="AL7" s="42">
        <v>3119347490</v>
      </c>
      <c r="AM7" s="42">
        <v>2145468342</v>
      </c>
      <c r="AN7" s="42">
        <v>2148797198</v>
      </c>
      <c r="AO7" s="42">
        <v>662954784</v>
      </c>
      <c r="AP7" s="42">
        <v>1144428158</v>
      </c>
      <c r="AQ7" s="42">
        <v>2764441874</v>
      </c>
      <c r="AR7" s="42">
        <v>2200689204</v>
      </c>
      <c r="AS7" s="42">
        <v>469539315</v>
      </c>
      <c r="AT7" s="42">
        <v>345750508</v>
      </c>
      <c r="AU7" s="42">
        <v>283459924</v>
      </c>
      <c r="AV7" s="42">
        <v>4136749726</v>
      </c>
      <c r="AW7" s="42">
        <v>1228067528</v>
      </c>
      <c r="AX7" s="42">
        <v>2097387407</v>
      </c>
      <c r="AY7" s="42">
        <v>364294009</v>
      </c>
      <c r="AZ7" s="42">
        <v>202502136</v>
      </c>
      <c r="BA7" s="42">
        <v>878618010</v>
      </c>
      <c r="BB7" s="42">
        <v>1556505549</v>
      </c>
      <c r="BC7" s="42">
        <v>1385999641</v>
      </c>
      <c r="BD7" s="42">
        <v>516096036</v>
      </c>
      <c r="BE7" s="42">
        <v>650996186</v>
      </c>
      <c r="BF7" s="42">
        <v>2402257838</v>
      </c>
      <c r="BG7" s="42">
        <v>615146587</v>
      </c>
      <c r="BH7" s="42">
        <v>3898055783</v>
      </c>
      <c r="BI7" s="42">
        <v>452382420</v>
      </c>
      <c r="BJ7" s="42">
        <v>649763617</v>
      </c>
      <c r="BK7" s="42">
        <v>3422606215</v>
      </c>
      <c r="BL7" s="42">
        <v>1019925942</v>
      </c>
      <c r="BM7" s="42">
        <v>3294829300</v>
      </c>
      <c r="BN7" s="42">
        <v>1892415826</v>
      </c>
      <c r="BO7" s="42">
        <v>1469330623</v>
      </c>
      <c r="BP7" s="42">
        <v>4948929954</v>
      </c>
      <c r="BQ7" s="42">
        <v>750725114</v>
      </c>
      <c r="BR7" s="42">
        <v>2312444945</v>
      </c>
      <c r="BS7" s="42">
        <v>790840447</v>
      </c>
      <c r="BT7" s="42">
        <v>1146650416</v>
      </c>
      <c r="BU7" s="42">
        <v>1390203939</v>
      </c>
      <c r="BV7" s="42">
        <v>1459858440</v>
      </c>
      <c r="BW7" s="42">
        <v>1832037634</v>
      </c>
      <c r="BX7" s="42">
        <v>1661829046</v>
      </c>
      <c r="BY7" s="42">
        <v>1020533961</v>
      </c>
      <c r="BZ7" s="42">
        <v>1968529774</v>
      </c>
      <c r="CA7" s="42">
        <v>3738066585</v>
      </c>
      <c r="CB7" s="42">
        <v>3405529210</v>
      </c>
      <c r="CC7" s="42">
        <v>913355182</v>
      </c>
      <c r="CD7" s="42">
        <v>1112631229</v>
      </c>
      <c r="CE7" s="42">
        <v>146953381</v>
      </c>
      <c r="CF7" s="42">
        <v>1753365329</v>
      </c>
      <c r="CG7" s="42">
        <v>1157447755</v>
      </c>
      <c r="CH7" s="42">
        <v>21695194850</v>
      </c>
      <c r="CI7" s="42">
        <v>348448719</v>
      </c>
      <c r="CJ7" s="43">
        <f t="shared" si="0"/>
        <v>166434270145</v>
      </c>
    </row>
    <row r="8" spans="1:88" ht="36">
      <c r="A8" s="41" t="s">
        <v>100</v>
      </c>
      <c r="B8" s="42">
        <v>4953825452</v>
      </c>
      <c r="C8" s="42">
        <v>1048239140</v>
      </c>
      <c r="D8" s="42">
        <v>749903411</v>
      </c>
      <c r="E8" s="42">
        <v>986902996</v>
      </c>
      <c r="F8" s="42">
        <v>394968184</v>
      </c>
      <c r="G8" s="42">
        <v>19246582</v>
      </c>
      <c r="H8" s="42">
        <v>832606830</v>
      </c>
      <c r="I8" s="42">
        <v>511691905</v>
      </c>
      <c r="J8" s="42">
        <v>1193961769</v>
      </c>
      <c r="K8" s="42">
        <v>1270560619</v>
      </c>
      <c r="L8" s="42">
        <v>708974699</v>
      </c>
      <c r="M8" s="42">
        <v>1113041924</v>
      </c>
      <c r="N8" s="42">
        <v>159279817</v>
      </c>
      <c r="O8" s="42">
        <v>772744035</v>
      </c>
      <c r="P8" s="42">
        <v>519078163</v>
      </c>
      <c r="Q8" s="42">
        <v>1485266841</v>
      </c>
      <c r="R8" s="42">
        <v>245441279</v>
      </c>
      <c r="S8" s="42">
        <v>540940445</v>
      </c>
      <c r="T8" s="42">
        <v>605095967</v>
      </c>
      <c r="U8" s="42">
        <v>516626658</v>
      </c>
      <c r="V8" s="42">
        <v>177167297</v>
      </c>
      <c r="W8" s="42">
        <v>1480952662</v>
      </c>
      <c r="X8" s="42">
        <v>1146295737</v>
      </c>
      <c r="Y8" s="42">
        <v>371296781</v>
      </c>
      <c r="Z8" s="42">
        <v>2744190551</v>
      </c>
      <c r="AA8" s="42">
        <v>1623547514</v>
      </c>
      <c r="AB8" s="42">
        <v>597595862</v>
      </c>
      <c r="AC8" s="42">
        <v>530473259</v>
      </c>
      <c r="AD8" s="42">
        <v>1123888567</v>
      </c>
      <c r="AE8" s="42">
        <v>623449324</v>
      </c>
      <c r="AF8" s="42">
        <v>209105062</v>
      </c>
      <c r="AG8" s="42">
        <v>3109891151</v>
      </c>
      <c r="AH8" s="42">
        <v>605861965</v>
      </c>
      <c r="AI8" s="42">
        <v>111513804</v>
      </c>
      <c r="AJ8" s="42">
        <v>1701058889</v>
      </c>
      <c r="AK8" s="42">
        <v>505351641</v>
      </c>
      <c r="AL8" s="42">
        <v>1465460321</v>
      </c>
      <c r="AM8" s="42">
        <v>1113433406</v>
      </c>
      <c r="AN8" s="42">
        <v>1253842302</v>
      </c>
      <c r="AO8" s="42">
        <v>384342785</v>
      </c>
      <c r="AP8" s="42">
        <v>754556566</v>
      </c>
      <c r="AQ8" s="42">
        <v>1662906926</v>
      </c>
      <c r="AR8" s="42">
        <v>1207041410</v>
      </c>
      <c r="AS8" s="42">
        <v>294165274</v>
      </c>
      <c r="AT8" s="42">
        <v>235196815</v>
      </c>
      <c r="AU8" s="42">
        <v>238886802</v>
      </c>
      <c r="AV8" s="42">
        <v>2296566059</v>
      </c>
      <c r="AW8" s="42">
        <v>727948435</v>
      </c>
      <c r="AX8" s="42">
        <v>637582801</v>
      </c>
      <c r="AY8" s="42">
        <v>86854234</v>
      </c>
      <c r="AZ8" s="42">
        <v>127051366</v>
      </c>
      <c r="BA8" s="42">
        <v>497976218</v>
      </c>
      <c r="BB8" s="42">
        <v>795189156</v>
      </c>
      <c r="BC8" s="42">
        <v>569403821</v>
      </c>
      <c r="BD8" s="42">
        <v>407228879</v>
      </c>
      <c r="BE8" s="42">
        <v>342455927</v>
      </c>
      <c r="BF8" s="42">
        <v>1676915528</v>
      </c>
      <c r="BG8" s="42">
        <v>255017148</v>
      </c>
      <c r="BH8" s="42">
        <v>2212791425</v>
      </c>
      <c r="BI8" s="42">
        <v>215888595</v>
      </c>
      <c r="BJ8" s="42">
        <v>374901811</v>
      </c>
      <c r="BK8" s="42">
        <v>2280438877</v>
      </c>
      <c r="BL8" s="42">
        <v>453217406</v>
      </c>
      <c r="BM8" s="42">
        <v>2052892928</v>
      </c>
      <c r="BN8" s="42">
        <v>941717738</v>
      </c>
      <c r="BO8" s="42">
        <v>636086004</v>
      </c>
      <c r="BP8" s="42">
        <v>2951349077</v>
      </c>
      <c r="BQ8" s="42">
        <v>314893385</v>
      </c>
      <c r="BR8" s="42">
        <v>1561608575</v>
      </c>
      <c r="BS8" s="42">
        <v>586873992</v>
      </c>
      <c r="BT8" s="42">
        <v>589795303</v>
      </c>
      <c r="BU8" s="42">
        <v>673773290</v>
      </c>
      <c r="BV8" s="42">
        <v>768232843</v>
      </c>
      <c r="BW8" s="42">
        <v>1017871701</v>
      </c>
      <c r="BX8" s="42">
        <v>937436376</v>
      </c>
      <c r="BY8" s="42">
        <v>708930152</v>
      </c>
      <c r="BZ8" s="42">
        <v>1089799793</v>
      </c>
      <c r="CA8" s="42">
        <v>1804437375</v>
      </c>
      <c r="CB8" s="42">
        <v>1622122274</v>
      </c>
      <c r="CC8" s="42">
        <v>359387948</v>
      </c>
      <c r="CD8" s="42">
        <v>617982727</v>
      </c>
      <c r="CE8" s="42">
        <v>52261658</v>
      </c>
      <c r="CF8" s="42">
        <v>972030825</v>
      </c>
      <c r="CG8" s="42">
        <v>526630010</v>
      </c>
      <c r="CH8" s="42">
        <v>10943767694</v>
      </c>
      <c r="CI8" s="42">
        <v>130356303</v>
      </c>
      <c r="CJ8" s="43">
        <f t="shared" si="0"/>
        <v>89717535046</v>
      </c>
    </row>
    <row r="9" spans="1:88" ht="14.1" customHeight="1">
      <c r="A9" s="41" t="s">
        <v>102</v>
      </c>
      <c r="B9" s="42">
        <v>105817459</v>
      </c>
      <c r="C9" s="42">
        <v>38411207</v>
      </c>
      <c r="D9" s="42">
        <v>21404462</v>
      </c>
      <c r="E9" s="42">
        <v>29040853</v>
      </c>
      <c r="F9" s="42">
        <v>10729653</v>
      </c>
      <c r="G9" s="42">
        <v>41900</v>
      </c>
      <c r="H9" s="42">
        <v>22584799</v>
      </c>
      <c r="I9" s="42">
        <v>18494896</v>
      </c>
      <c r="J9" s="42">
        <v>31974759</v>
      </c>
      <c r="K9" s="42">
        <v>52399184</v>
      </c>
      <c r="L9" s="42">
        <v>21690697</v>
      </c>
      <c r="M9" s="42">
        <v>44225046</v>
      </c>
      <c r="N9" s="42">
        <v>3214275</v>
      </c>
      <c r="O9" s="42">
        <v>33203228</v>
      </c>
      <c r="P9" s="42">
        <v>13734325</v>
      </c>
      <c r="Q9" s="42">
        <v>70045686</v>
      </c>
      <c r="R9" s="42">
        <v>11871205</v>
      </c>
      <c r="S9" s="42">
        <v>24313647</v>
      </c>
      <c r="T9" s="42">
        <v>13185788</v>
      </c>
      <c r="U9" s="42">
        <v>15892628</v>
      </c>
      <c r="V9" s="42">
        <v>6086168</v>
      </c>
      <c r="W9" s="42">
        <v>38011994</v>
      </c>
      <c r="X9" s="42">
        <v>24121855</v>
      </c>
      <c r="Y9" s="42">
        <v>18442901</v>
      </c>
      <c r="Z9" s="42">
        <v>74542808</v>
      </c>
      <c r="AA9" s="42">
        <v>58318764</v>
      </c>
      <c r="AB9" s="42">
        <v>15796929</v>
      </c>
      <c r="AC9" s="42">
        <v>25377734</v>
      </c>
      <c r="AD9" s="42">
        <v>27466357</v>
      </c>
      <c r="AE9" s="42">
        <v>20875324</v>
      </c>
      <c r="AF9" s="42">
        <v>6886053</v>
      </c>
      <c r="AG9" s="42">
        <v>123259797</v>
      </c>
      <c r="AH9" s="42">
        <v>14691473</v>
      </c>
      <c r="AI9" s="42">
        <v>6724758</v>
      </c>
      <c r="AJ9" s="42">
        <v>55174018</v>
      </c>
      <c r="AK9" s="42">
        <v>16664159</v>
      </c>
      <c r="AL9" s="42">
        <v>48600155</v>
      </c>
      <c r="AM9" s="42">
        <v>32584922</v>
      </c>
      <c r="AN9" s="42">
        <v>41887094</v>
      </c>
      <c r="AO9" s="42">
        <v>12133363</v>
      </c>
      <c r="AP9" s="42">
        <v>35974055</v>
      </c>
      <c r="AQ9" s="42">
        <v>60637867</v>
      </c>
      <c r="AR9" s="42">
        <v>32310027</v>
      </c>
      <c r="AS9" s="42">
        <v>8388553</v>
      </c>
      <c r="AT9" s="42">
        <v>4921659</v>
      </c>
      <c r="AU9" s="42">
        <v>12614353</v>
      </c>
      <c r="AV9" s="42">
        <v>55551217</v>
      </c>
      <c r="AW9" s="42">
        <v>26092271</v>
      </c>
      <c r="AX9" s="42">
        <v>13335547</v>
      </c>
      <c r="AY9" s="42">
        <v>2579323</v>
      </c>
      <c r="AZ9" s="42">
        <v>4029447</v>
      </c>
      <c r="BA9" s="42">
        <v>15747338</v>
      </c>
      <c r="BB9" s="42">
        <v>27764714</v>
      </c>
      <c r="BC9" s="42">
        <v>12133360</v>
      </c>
      <c r="BD9" s="42">
        <v>10552504</v>
      </c>
      <c r="BE9" s="42">
        <v>15297244</v>
      </c>
      <c r="BF9" s="42">
        <v>71147010</v>
      </c>
      <c r="BG9" s="42">
        <v>10028125</v>
      </c>
      <c r="BH9" s="42">
        <v>42598512</v>
      </c>
      <c r="BI9" s="42">
        <v>12896661</v>
      </c>
      <c r="BJ9" s="42">
        <v>11114121</v>
      </c>
      <c r="BK9" s="42">
        <v>71738417</v>
      </c>
      <c r="BL9" s="42">
        <v>17426963</v>
      </c>
      <c r="BM9" s="42">
        <v>58934844</v>
      </c>
      <c r="BN9" s="42">
        <v>32280454</v>
      </c>
      <c r="BO9" s="42">
        <v>18335000</v>
      </c>
      <c r="BP9" s="42">
        <v>75721796</v>
      </c>
      <c r="BQ9" s="42">
        <v>10301122</v>
      </c>
      <c r="BR9" s="42">
        <v>43681436</v>
      </c>
      <c r="BS9" s="42">
        <v>36917180</v>
      </c>
      <c r="BT9" s="42">
        <v>17986019</v>
      </c>
      <c r="BU9" s="42">
        <v>44908204</v>
      </c>
      <c r="BV9" s="42">
        <v>23906514</v>
      </c>
      <c r="BW9" s="42">
        <v>30465189</v>
      </c>
      <c r="BX9" s="42">
        <v>22722771</v>
      </c>
      <c r="BY9" s="42">
        <v>26927499</v>
      </c>
      <c r="BZ9" s="42">
        <v>34896510</v>
      </c>
      <c r="CA9" s="42">
        <v>55003376</v>
      </c>
      <c r="CB9" s="42">
        <v>40222413</v>
      </c>
      <c r="CC9" s="42">
        <v>8872830</v>
      </c>
      <c r="CD9" s="42">
        <v>20247217</v>
      </c>
      <c r="CE9" s="42">
        <v>2953851</v>
      </c>
      <c r="CF9" s="42">
        <v>22213319</v>
      </c>
      <c r="CG9" s="42">
        <v>14647848</v>
      </c>
      <c r="CH9" s="42">
        <v>167523832</v>
      </c>
      <c r="CI9" s="42">
        <v>3375888</v>
      </c>
      <c r="CJ9" s="43">
        <f t="shared" si="0"/>
        <v>2637846723</v>
      </c>
    </row>
    <row r="10" spans="1:88" ht="15">
      <c r="A10" s="41" t="s">
        <v>104</v>
      </c>
      <c r="B10" s="42">
        <v>262213479</v>
      </c>
      <c r="C10" s="42">
        <v>13640547</v>
      </c>
      <c r="D10" s="42">
        <v>3973900</v>
      </c>
      <c r="E10" s="42">
        <v>22610479</v>
      </c>
      <c r="F10" s="42">
        <v>31038792</v>
      </c>
      <c r="G10" s="42">
        <v>0</v>
      </c>
      <c r="H10" s="42">
        <v>16907923</v>
      </c>
      <c r="I10" s="42">
        <v>1388132</v>
      </c>
      <c r="J10" s="42">
        <v>3710505</v>
      </c>
      <c r="K10" s="42">
        <v>43170275</v>
      </c>
      <c r="L10" s="42">
        <v>17483416</v>
      </c>
      <c r="M10" s="42">
        <v>4825144</v>
      </c>
      <c r="N10" s="42">
        <v>1689222</v>
      </c>
      <c r="O10" s="42">
        <v>25660758</v>
      </c>
      <c r="P10" s="42">
        <v>7993045</v>
      </c>
      <c r="Q10" s="42">
        <v>50845238</v>
      </c>
      <c r="R10" s="42">
        <v>833132</v>
      </c>
      <c r="S10" s="42">
        <v>29708040</v>
      </c>
      <c r="T10" s="42">
        <v>7080431</v>
      </c>
      <c r="U10" s="42">
        <v>30813363</v>
      </c>
      <c r="V10" s="42">
        <v>2610666</v>
      </c>
      <c r="W10" s="42">
        <v>42633149</v>
      </c>
      <c r="X10" s="42">
        <v>22674049</v>
      </c>
      <c r="Y10" s="42">
        <v>1783079</v>
      </c>
      <c r="Z10" s="42">
        <v>72031813</v>
      </c>
      <c r="AA10" s="42">
        <v>25997989</v>
      </c>
      <c r="AB10" s="42">
        <v>6207962</v>
      </c>
      <c r="AC10" s="42">
        <v>3096660</v>
      </c>
      <c r="AD10" s="42">
        <v>3289480</v>
      </c>
      <c r="AE10" s="42">
        <v>5055985</v>
      </c>
      <c r="AF10" s="42">
        <v>2315699</v>
      </c>
      <c r="AG10" s="42">
        <v>129767194</v>
      </c>
      <c r="AH10" s="42">
        <v>25723800</v>
      </c>
      <c r="AI10" s="42">
        <v>1762498</v>
      </c>
      <c r="AJ10" s="42">
        <v>7543027</v>
      </c>
      <c r="AK10" s="42">
        <v>11121109</v>
      </c>
      <c r="AL10" s="42">
        <v>4902412</v>
      </c>
      <c r="AM10" s="42">
        <v>12853927</v>
      </c>
      <c r="AN10" s="42">
        <v>12615797</v>
      </c>
      <c r="AO10" s="42">
        <v>9999241</v>
      </c>
      <c r="AP10" s="42">
        <v>53547027</v>
      </c>
      <c r="AQ10" s="42">
        <v>101925555</v>
      </c>
      <c r="AR10" s="42">
        <v>8813478</v>
      </c>
      <c r="AS10" s="42">
        <v>6237512</v>
      </c>
      <c r="AT10" s="42">
        <v>11109102</v>
      </c>
      <c r="AU10" s="42">
        <v>3339606</v>
      </c>
      <c r="AV10" s="42">
        <v>14015987</v>
      </c>
      <c r="AW10" s="42">
        <v>5315686</v>
      </c>
      <c r="AX10" s="42">
        <v>2350281</v>
      </c>
      <c r="AY10" s="42">
        <v>469670</v>
      </c>
      <c r="AZ10" s="42">
        <v>198219</v>
      </c>
      <c r="BA10" s="42">
        <v>23557464</v>
      </c>
      <c r="BB10" s="42">
        <v>49272435</v>
      </c>
      <c r="BC10" s="42">
        <v>931548</v>
      </c>
      <c r="BD10" s="42">
        <v>9036114</v>
      </c>
      <c r="BE10" s="42">
        <v>7581886</v>
      </c>
      <c r="BF10" s="42">
        <v>58944408</v>
      </c>
      <c r="BG10" s="42">
        <v>342067</v>
      </c>
      <c r="BH10" s="42">
        <v>16773786</v>
      </c>
      <c r="BI10" s="42">
        <v>15420378</v>
      </c>
      <c r="BJ10" s="42">
        <v>1815148</v>
      </c>
      <c r="BK10" s="42">
        <v>59966176</v>
      </c>
      <c r="BL10" s="42">
        <v>514052</v>
      </c>
      <c r="BM10" s="42">
        <v>143387583</v>
      </c>
      <c r="BN10" s="42">
        <v>4071043</v>
      </c>
      <c r="BO10" s="42">
        <v>39873078</v>
      </c>
      <c r="BP10" s="42">
        <v>157222576</v>
      </c>
      <c r="BQ10" s="42">
        <v>808439</v>
      </c>
      <c r="BR10" s="42">
        <v>5737517</v>
      </c>
      <c r="BS10" s="42">
        <v>7208395</v>
      </c>
      <c r="BT10" s="42">
        <v>24286027</v>
      </c>
      <c r="BU10" s="42">
        <v>9213539</v>
      </c>
      <c r="BV10" s="42">
        <v>1955899</v>
      </c>
      <c r="BW10" s="42">
        <v>18785421</v>
      </c>
      <c r="BX10" s="42">
        <v>8754356</v>
      </c>
      <c r="BY10" s="42">
        <v>13875158</v>
      </c>
      <c r="BZ10" s="42">
        <v>32878036</v>
      </c>
      <c r="CA10" s="42">
        <v>76463924</v>
      </c>
      <c r="CB10" s="42">
        <v>42886394</v>
      </c>
      <c r="CC10" s="42">
        <v>1607004</v>
      </c>
      <c r="CD10" s="42">
        <v>1709648</v>
      </c>
      <c r="CE10" s="42">
        <v>3243689</v>
      </c>
      <c r="CF10" s="42">
        <v>66016231</v>
      </c>
      <c r="CG10" s="42">
        <v>2619749</v>
      </c>
      <c r="CH10" s="42">
        <v>1982632042</v>
      </c>
      <c r="CI10" s="42">
        <v>226755</v>
      </c>
      <c r="CJ10" s="43">
        <f t="shared" si="0"/>
        <v>4076511445</v>
      </c>
    </row>
    <row r="11" spans="1:88" ht="15">
      <c r="A11" s="41" t="s">
        <v>106</v>
      </c>
      <c r="B11" s="42">
        <v>987298958</v>
      </c>
      <c r="C11" s="42">
        <v>383051712</v>
      </c>
      <c r="D11" s="42">
        <v>238520617</v>
      </c>
      <c r="E11" s="42">
        <v>323875678</v>
      </c>
      <c r="F11" s="42">
        <v>61724419</v>
      </c>
      <c r="G11" s="42">
        <v>16904300</v>
      </c>
      <c r="H11" s="42">
        <v>255109433</v>
      </c>
      <c r="I11" s="42">
        <v>250961103</v>
      </c>
      <c r="J11" s="42">
        <v>253264194</v>
      </c>
      <c r="K11" s="42">
        <v>406994468</v>
      </c>
      <c r="L11" s="42">
        <v>236693120</v>
      </c>
      <c r="M11" s="42">
        <v>367070414</v>
      </c>
      <c r="N11" s="42">
        <v>70316985</v>
      </c>
      <c r="O11" s="42">
        <v>304957874</v>
      </c>
      <c r="P11" s="42">
        <v>197666600</v>
      </c>
      <c r="Q11" s="42">
        <v>398196691</v>
      </c>
      <c r="R11" s="42">
        <v>76120749</v>
      </c>
      <c r="S11" s="42">
        <v>121860800</v>
      </c>
      <c r="T11" s="42">
        <v>137962382</v>
      </c>
      <c r="U11" s="42">
        <v>201175697</v>
      </c>
      <c r="V11" s="42">
        <v>54615301</v>
      </c>
      <c r="W11" s="42">
        <v>509357167</v>
      </c>
      <c r="X11" s="42">
        <v>311005218</v>
      </c>
      <c r="Y11" s="42">
        <v>119382916</v>
      </c>
      <c r="Z11" s="42">
        <v>921887008</v>
      </c>
      <c r="AA11" s="42">
        <v>664063989</v>
      </c>
      <c r="AB11" s="42">
        <v>231710007</v>
      </c>
      <c r="AC11" s="42">
        <v>181166142</v>
      </c>
      <c r="AD11" s="42">
        <v>371761140</v>
      </c>
      <c r="AE11" s="42">
        <v>157455371</v>
      </c>
      <c r="AF11" s="42">
        <v>30662098</v>
      </c>
      <c r="AG11" s="42">
        <v>1047023832</v>
      </c>
      <c r="AH11" s="42">
        <v>192220411</v>
      </c>
      <c r="AI11" s="42">
        <v>54173095</v>
      </c>
      <c r="AJ11" s="42">
        <v>617280873</v>
      </c>
      <c r="AK11" s="42">
        <v>171117909</v>
      </c>
      <c r="AL11" s="42">
        <v>379337827</v>
      </c>
      <c r="AM11" s="42">
        <v>318742528</v>
      </c>
      <c r="AN11" s="42">
        <v>416226083</v>
      </c>
      <c r="AO11" s="42">
        <v>115406595</v>
      </c>
      <c r="AP11" s="42">
        <v>206044103</v>
      </c>
      <c r="AQ11" s="42">
        <v>463920542</v>
      </c>
      <c r="AR11" s="42">
        <v>382028360</v>
      </c>
      <c r="AS11" s="42">
        <v>105453916</v>
      </c>
      <c r="AT11" s="42">
        <v>77507730</v>
      </c>
      <c r="AU11" s="42">
        <v>47175442</v>
      </c>
      <c r="AV11" s="42">
        <v>675110137</v>
      </c>
      <c r="AW11" s="42">
        <v>213151915</v>
      </c>
      <c r="AX11" s="42">
        <v>124852473</v>
      </c>
      <c r="AY11" s="42">
        <v>31997204</v>
      </c>
      <c r="AZ11" s="42">
        <v>44642706</v>
      </c>
      <c r="BA11" s="42">
        <v>148707858</v>
      </c>
      <c r="BB11" s="42">
        <v>269935771</v>
      </c>
      <c r="BC11" s="42">
        <v>164677519</v>
      </c>
      <c r="BD11" s="42">
        <v>108980097</v>
      </c>
      <c r="BE11" s="42">
        <v>110048022</v>
      </c>
      <c r="BF11" s="42">
        <v>776792706</v>
      </c>
      <c r="BG11" s="42">
        <v>82023910</v>
      </c>
      <c r="BH11" s="42">
        <v>632895838</v>
      </c>
      <c r="BI11" s="42">
        <v>72235748</v>
      </c>
      <c r="BJ11" s="42">
        <v>109205817</v>
      </c>
      <c r="BK11" s="42">
        <v>589161693</v>
      </c>
      <c r="BL11" s="42">
        <v>165666427</v>
      </c>
      <c r="BM11" s="42">
        <v>585063743</v>
      </c>
      <c r="BN11" s="42">
        <v>327393459</v>
      </c>
      <c r="BO11" s="42">
        <v>172615248</v>
      </c>
      <c r="BP11" s="42">
        <v>876833806</v>
      </c>
      <c r="BQ11" s="42">
        <v>154896658</v>
      </c>
      <c r="BR11" s="42">
        <v>453003063</v>
      </c>
      <c r="BS11" s="42">
        <v>184541197</v>
      </c>
      <c r="BT11" s="42">
        <v>240890258</v>
      </c>
      <c r="BU11" s="42">
        <v>198829129</v>
      </c>
      <c r="BV11" s="42">
        <v>354766567</v>
      </c>
      <c r="BW11" s="42">
        <v>352968725</v>
      </c>
      <c r="BX11" s="42">
        <v>266361282</v>
      </c>
      <c r="BY11" s="42">
        <v>219337908</v>
      </c>
      <c r="BZ11" s="42">
        <v>388271335</v>
      </c>
      <c r="CA11" s="42">
        <v>529986684</v>
      </c>
      <c r="CB11" s="42">
        <v>588036062</v>
      </c>
      <c r="CC11" s="42">
        <v>100364613</v>
      </c>
      <c r="CD11" s="42">
        <v>180850979</v>
      </c>
      <c r="CE11" s="42">
        <v>8591419</v>
      </c>
      <c r="CF11" s="42">
        <v>404000113</v>
      </c>
      <c r="CG11" s="42">
        <v>225060162</v>
      </c>
      <c r="CH11" s="42">
        <v>2075624607</v>
      </c>
      <c r="CI11" s="42">
        <v>35009249</v>
      </c>
      <c r="CJ11" s="43">
        <f t="shared" si="0"/>
        <v>26679833904</v>
      </c>
    </row>
    <row r="12" spans="1:88" ht="24">
      <c r="A12" s="41" t="s">
        <v>158</v>
      </c>
      <c r="B12" s="42">
        <v>240840894</v>
      </c>
      <c r="C12" s="42">
        <v>102128514</v>
      </c>
      <c r="D12" s="42">
        <v>53950032</v>
      </c>
      <c r="E12" s="42">
        <v>120852081</v>
      </c>
      <c r="F12" s="42">
        <v>29777790</v>
      </c>
      <c r="G12" s="42">
        <v>0</v>
      </c>
      <c r="H12" s="42">
        <v>113555822</v>
      </c>
      <c r="I12" s="42">
        <v>1098829</v>
      </c>
      <c r="J12" s="42">
        <v>61003942</v>
      </c>
      <c r="K12" s="42">
        <v>70728767</v>
      </c>
      <c r="L12" s="42">
        <v>98415287</v>
      </c>
      <c r="M12" s="42">
        <v>189387196</v>
      </c>
      <c r="N12" s="42">
        <v>5698499</v>
      </c>
      <c r="O12" s="42">
        <v>71501691</v>
      </c>
      <c r="P12" s="42">
        <v>73903146</v>
      </c>
      <c r="Q12" s="42">
        <v>129304430</v>
      </c>
      <c r="R12" s="42">
        <v>44962096</v>
      </c>
      <c r="S12" s="42">
        <v>73749880</v>
      </c>
      <c r="T12" s="42">
        <v>97270952</v>
      </c>
      <c r="U12" s="42">
        <v>11671960</v>
      </c>
      <c r="V12" s="42">
        <v>41589825</v>
      </c>
      <c r="W12" s="42">
        <v>274885198</v>
      </c>
      <c r="X12" s="42">
        <v>93341335</v>
      </c>
      <c r="Y12" s="42">
        <v>56480385</v>
      </c>
      <c r="Z12" s="42">
        <v>442006876</v>
      </c>
      <c r="AA12" s="42">
        <v>61583385</v>
      </c>
      <c r="AB12" s="42">
        <v>42664941</v>
      </c>
      <c r="AC12" s="42">
        <v>118914351</v>
      </c>
      <c r="AD12" s="42">
        <v>238741935</v>
      </c>
      <c r="AE12" s="42">
        <v>149125874</v>
      </c>
      <c r="AF12" s="42">
        <v>8534644</v>
      </c>
      <c r="AG12" s="42">
        <v>213240177</v>
      </c>
      <c r="AH12" s="42">
        <v>80825626</v>
      </c>
      <c r="AI12" s="42">
        <v>5440328</v>
      </c>
      <c r="AJ12" s="42">
        <v>414383357</v>
      </c>
      <c r="AK12" s="42">
        <v>75510254</v>
      </c>
      <c r="AL12" s="42">
        <v>128272364</v>
      </c>
      <c r="AM12" s="42">
        <v>197570202</v>
      </c>
      <c r="AN12" s="42">
        <v>133950480</v>
      </c>
      <c r="AO12" s="42">
        <v>54180533</v>
      </c>
      <c r="AP12" s="42">
        <v>150170100</v>
      </c>
      <c r="AQ12" s="42">
        <v>110631602</v>
      </c>
      <c r="AR12" s="42">
        <v>91954964</v>
      </c>
      <c r="AS12" s="42">
        <v>23957608</v>
      </c>
      <c r="AT12" s="42">
        <v>28667612</v>
      </c>
      <c r="AU12" s="42">
        <v>54508552</v>
      </c>
      <c r="AV12" s="42">
        <v>319267971</v>
      </c>
      <c r="AW12" s="42">
        <v>116372685</v>
      </c>
      <c r="AX12" s="42">
        <v>112974720</v>
      </c>
      <c r="AY12" s="42">
        <v>3628447</v>
      </c>
      <c r="AZ12" s="42">
        <v>6188709</v>
      </c>
      <c r="BA12" s="42">
        <v>18951637</v>
      </c>
      <c r="BB12" s="42">
        <v>59700860</v>
      </c>
      <c r="BC12" s="42">
        <v>112253696</v>
      </c>
      <c r="BD12" s="42">
        <v>59886346</v>
      </c>
      <c r="BE12" s="42">
        <v>71789885</v>
      </c>
      <c r="BF12" s="42">
        <v>320879215</v>
      </c>
      <c r="BG12" s="42">
        <v>51417780</v>
      </c>
      <c r="BH12" s="42">
        <v>420830114</v>
      </c>
      <c r="BI12" s="42">
        <v>24843852</v>
      </c>
      <c r="BJ12" s="42">
        <v>24533534</v>
      </c>
      <c r="BK12" s="42">
        <v>583124965</v>
      </c>
      <c r="BL12" s="42">
        <v>56448725</v>
      </c>
      <c r="BM12" s="42">
        <v>236621880</v>
      </c>
      <c r="BN12" s="42">
        <v>87306526</v>
      </c>
      <c r="BO12" s="42">
        <v>38164071</v>
      </c>
      <c r="BP12" s="42">
        <v>134957030</v>
      </c>
      <c r="BQ12" s="42">
        <v>8796855</v>
      </c>
      <c r="BR12" s="42">
        <v>168940087</v>
      </c>
      <c r="BS12" s="42">
        <v>49251999</v>
      </c>
      <c r="BT12" s="42">
        <v>56314319</v>
      </c>
      <c r="BU12" s="42">
        <v>137990349</v>
      </c>
      <c r="BV12" s="42">
        <v>72054711</v>
      </c>
      <c r="BW12" s="42">
        <v>56548263</v>
      </c>
      <c r="BX12" s="42">
        <v>163521887</v>
      </c>
      <c r="BY12" s="42">
        <v>192601717</v>
      </c>
      <c r="BZ12" s="42">
        <v>66658018</v>
      </c>
      <c r="CA12" s="42">
        <v>143380820</v>
      </c>
      <c r="CB12" s="42">
        <v>95711619</v>
      </c>
      <c r="CC12" s="42">
        <v>64256369</v>
      </c>
      <c r="CD12" s="42">
        <v>68921078</v>
      </c>
      <c r="CE12" s="42">
        <v>150665</v>
      </c>
      <c r="CF12" s="42">
        <v>38530922</v>
      </c>
      <c r="CG12" s="42">
        <v>54550474</v>
      </c>
      <c r="CH12" s="42">
        <v>207600646</v>
      </c>
      <c r="CI12" s="42">
        <v>36031023</v>
      </c>
      <c r="CJ12" s="43">
        <f t="shared" si="0"/>
        <v>9422888785</v>
      </c>
    </row>
    <row r="13" spans="1:88" ht="24">
      <c r="A13" s="41" t="s">
        <v>159</v>
      </c>
      <c r="B13" s="42">
        <v>2248058923</v>
      </c>
      <c r="C13" s="42">
        <v>234222293</v>
      </c>
      <c r="D13" s="42">
        <v>178333614</v>
      </c>
      <c r="E13" s="42">
        <v>212957839</v>
      </c>
      <c r="F13" s="42">
        <v>119941149</v>
      </c>
      <c r="G13" s="42">
        <v>689920</v>
      </c>
      <c r="H13" s="42">
        <v>154465781</v>
      </c>
      <c r="I13" s="42">
        <v>92081752</v>
      </c>
      <c r="J13" s="42">
        <v>588740471</v>
      </c>
      <c r="K13" s="42">
        <v>250222264</v>
      </c>
      <c r="L13" s="42">
        <v>142008863</v>
      </c>
      <c r="M13" s="42">
        <v>238941372</v>
      </c>
      <c r="N13" s="42">
        <v>27451134</v>
      </c>
      <c r="O13" s="42">
        <v>104114512</v>
      </c>
      <c r="P13" s="42">
        <v>102846995</v>
      </c>
      <c r="Q13" s="42">
        <v>279705372</v>
      </c>
      <c r="R13" s="42">
        <v>46385731</v>
      </c>
      <c r="S13" s="42">
        <v>96377353</v>
      </c>
      <c r="T13" s="42">
        <v>132651580</v>
      </c>
      <c r="U13" s="42">
        <v>110523448</v>
      </c>
      <c r="V13" s="42">
        <v>25516238</v>
      </c>
      <c r="W13" s="42">
        <v>228362578</v>
      </c>
      <c r="X13" s="42">
        <v>173082511</v>
      </c>
      <c r="Y13" s="42">
        <v>53069676</v>
      </c>
      <c r="Z13" s="42">
        <v>559156761</v>
      </c>
      <c r="AA13" s="42">
        <v>414585200</v>
      </c>
      <c r="AB13" s="42">
        <v>114938820</v>
      </c>
      <c r="AC13" s="42">
        <v>82541629</v>
      </c>
      <c r="AD13" s="42">
        <v>240285411</v>
      </c>
      <c r="AE13" s="42">
        <v>157955680</v>
      </c>
      <c r="AF13" s="42">
        <v>55625586</v>
      </c>
      <c r="AG13" s="42">
        <v>740292299</v>
      </c>
      <c r="AH13" s="42">
        <v>118399932</v>
      </c>
      <c r="AI13" s="42">
        <v>18370916</v>
      </c>
      <c r="AJ13" s="42">
        <v>270722027</v>
      </c>
      <c r="AK13" s="42">
        <v>82218838</v>
      </c>
      <c r="AL13" s="42">
        <v>341280485</v>
      </c>
      <c r="AM13" s="42">
        <v>228777343</v>
      </c>
      <c r="AN13" s="42">
        <v>254202922</v>
      </c>
      <c r="AO13" s="42">
        <v>88127860</v>
      </c>
      <c r="AP13" s="42">
        <v>117890936</v>
      </c>
      <c r="AQ13" s="42">
        <v>379953313</v>
      </c>
      <c r="AR13" s="42">
        <v>311596710</v>
      </c>
      <c r="AS13" s="42">
        <v>75351547</v>
      </c>
      <c r="AT13" s="42">
        <v>39279614</v>
      </c>
      <c r="AU13" s="42">
        <v>36572903</v>
      </c>
      <c r="AV13" s="42">
        <v>584194321</v>
      </c>
      <c r="AW13" s="42">
        <v>135090047</v>
      </c>
      <c r="AX13" s="42">
        <v>199088379</v>
      </c>
      <c r="AY13" s="42">
        <v>23104735</v>
      </c>
      <c r="AZ13" s="42">
        <v>30773855</v>
      </c>
      <c r="BA13" s="42">
        <v>100471849</v>
      </c>
      <c r="BB13" s="42">
        <v>132047210</v>
      </c>
      <c r="BC13" s="42">
        <v>106451842</v>
      </c>
      <c r="BD13" s="42">
        <v>77251765</v>
      </c>
      <c r="BE13" s="42">
        <v>54644903</v>
      </c>
      <c r="BF13" s="42">
        <v>132659623</v>
      </c>
      <c r="BG13" s="42">
        <v>43488502</v>
      </c>
      <c r="BH13" s="42">
        <v>442095956</v>
      </c>
      <c r="BI13" s="42">
        <v>29309604</v>
      </c>
      <c r="BJ13" s="42">
        <v>94276491</v>
      </c>
      <c r="BK13" s="42">
        <v>434080671</v>
      </c>
      <c r="BL13" s="42">
        <v>100890841</v>
      </c>
      <c r="BM13" s="42">
        <v>330695668</v>
      </c>
      <c r="BN13" s="42">
        <v>194782621</v>
      </c>
      <c r="BO13" s="42">
        <v>142272046</v>
      </c>
      <c r="BP13" s="42">
        <v>787820365</v>
      </c>
      <c r="BQ13" s="42">
        <v>62459881</v>
      </c>
      <c r="BR13" s="42">
        <v>307629192</v>
      </c>
      <c r="BS13" s="42">
        <v>133889505</v>
      </c>
      <c r="BT13" s="42">
        <v>136434821</v>
      </c>
      <c r="BU13" s="42">
        <v>106096327</v>
      </c>
      <c r="BV13" s="42">
        <v>141006475</v>
      </c>
      <c r="BW13" s="42">
        <v>286424224</v>
      </c>
      <c r="BX13" s="42">
        <v>149363048</v>
      </c>
      <c r="BY13" s="42">
        <v>104306418</v>
      </c>
      <c r="BZ13" s="42">
        <v>317327415</v>
      </c>
      <c r="CA13" s="42">
        <v>496871832</v>
      </c>
      <c r="CB13" s="42">
        <v>453555228</v>
      </c>
      <c r="CC13" s="42">
        <v>90187932</v>
      </c>
      <c r="CD13" s="42">
        <v>110267007</v>
      </c>
      <c r="CE13" s="42">
        <v>6895701</v>
      </c>
      <c r="CF13" s="42">
        <v>224588372</v>
      </c>
      <c r="CG13" s="42">
        <v>94693319</v>
      </c>
      <c r="CH13" s="42">
        <v>3328448793</v>
      </c>
      <c r="CI13" s="42">
        <v>18420153</v>
      </c>
      <c r="CJ13" s="43">
        <f t="shared" si="0"/>
        <v>21313235038</v>
      </c>
    </row>
    <row r="14" spans="1:88" ht="15">
      <c r="A14" s="41" t="s">
        <v>112</v>
      </c>
      <c r="B14" s="42">
        <v>1105414861</v>
      </c>
      <c r="C14" s="42">
        <v>276044396</v>
      </c>
      <c r="D14" s="42">
        <v>253339511</v>
      </c>
      <c r="E14" s="42">
        <v>277140068</v>
      </c>
      <c r="F14" s="42">
        <v>141538656</v>
      </c>
      <c r="G14" s="42">
        <v>1610462</v>
      </c>
      <c r="H14" s="42">
        <v>268189426</v>
      </c>
      <c r="I14" s="42">
        <v>147316447</v>
      </c>
      <c r="J14" s="42">
        <v>253572075</v>
      </c>
      <c r="K14" s="42">
        <v>445590219</v>
      </c>
      <c r="L14" s="42">
        <v>192002330</v>
      </c>
      <c r="M14" s="42">
        <v>266039308</v>
      </c>
      <c r="N14" s="42">
        <v>50902515</v>
      </c>
      <c r="O14" s="42">
        <v>233204227</v>
      </c>
      <c r="P14" s="42">
        <v>121664105</v>
      </c>
      <c r="Q14" s="42">
        <v>555717916</v>
      </c>
      <c r="R14" s="42">
        <v>65037596</v>
      </c>
      <c r="S14" s="42">
        <v>194294123</v>
      </c>
      <c r="T14" s="42">
        <v>216602892</v>
      </c>
      <c r="U14" s="42">
        <v>146411083</v>
      </c>
      <c r="V14" s="42">
        <v>46719058</v>
      </c>
      <c r="W14" s="42">
        <v>386881412</v>
      </c>
      <c r="X14" s="42">
        <v>521070321</v>
      </c>
      <c r="Y14" s="42">
        <v>121966822</v>
      </c>
      <c r="Z14" s="42">
        <v>672270867</v>
      </c>
      <c r="AA14" s="42">
        <v>394043133</v>
      </c>
      <c r="AB14" s="42">
        <v>185750324</v>
      </c>
      <c r="AC14" s="42">
        <v>118771708</v>
      </c>
      <c r="AD14" s="42">
        <v>240462475</v>
      </c>
      <c r="AE14" s="42">
        <v>132283908</v>
      </c>
      <c r="AF14" s="42">
        <v>105017935</v>
      </c>
      <c r="AG14" s="42">
        <v>854528104</v>
      </c>
      <c r="AH14" s="42">
        <v>173834366</v>
      </c>
      <c r="AI14" s="42">
        <v>24903821</v>
      </c>
      <c r="AJ14" s="42">
        <v>333772164</v>
      </c>
      <c r="AK14" s="42">
        <v>148560663</v>
      </c>
      <c r="AL14" s="42">
        <v>561560724</v>
      </c>
      <c r="AM14" s="42">
        <v>320857062</v>
      </c>
      <c r="AN14" s="42">
        <v>393358550</v>
      </c>
      <c r="AO14" s="42">
        <v>103761504</v>
      </c>
      <c r="AP14" s="42">
        <v>190351259</v>
      </c>
      <c r="AQ14" s="42">
        <v>543473319</v>
      </c>
      <c r="AR14" s="42">
        <v>379837657</v>
      </c>
      <c r="AS14" s="42">
        <v>74742007</v>
      </c>
      <c r="AT14" s="42">
        <v>73576242</v>
      </c>
      <c r="AU14" s="42">
        <v>84648252</v>
      </c>
      <c r="AV14" s="42">
        <v>644155599</v>
      </c>
      <c r="AW14" s="42">
        <v>230132634</v>
      </c>
      <c r="AX14" s="42">
        <v>184951809</v>
      </c>
      <c r="AY14" s="42">
        <v>25074855</v>
      </c>
      <c r="AZ14" s="42">
        <v>41109514</v>
      </c>
      <c r="BA14" s="42">
        <v>189802062</v>
      </c>
      <c r="BB14" s="42">
        <v>255157941</v>
      </c>
      <c r="BC14" s="42">
        <v>172677920</v>
      </c>
      <c r="BD14" s="42">
        <v>140998467</v>
      </c>
      <c r="BE14" s="42">
        <v>82061330</v>
      </c>
      <c r="BF14" s="42">
        <v>315831351</v>
      </c>
      <c r="BG14" s="42">
        <v>67708217</v>
      </c>
      <c r="BH14" s="42">
        <v>654133717</v>
      </c>
      <c r="BI14" s="42">
        <v>60971784</v>
      </c>
      <c r="BJ14" s="42">
        <v>133816555</v>
      </c>
      <c r="BK14" s="42">
        <v>541158198</v>
      </c>
      <c r="BL14" s="42">
        <v>111103958</v>
      </c>
      <c r="BM14" s="42">
        <v>696281279</v>
      </c>
      <c r="BN14" s="42">
        <v>293897019</v>
      </c>
      <c r="BO14" s="42">
        <v>224768328</v>
      </c>
      <c r="BP14" s="42">
        <v>912589269</v>
      </c>
      <c r="BQ14" s="42">
        <v>77364077</v>
      </c>
      <c r="BR14" s="42">
        <v>582112018</v>
      </c>
      <c r="BS14" s="42">
        <v>174301017</v>
      </c>
      <c r="BT14" s="42">
        <v>112498787</v>
      </c>
      <c r="BU14" s="42">
        <v>175970803</v>
      </c>
      <c r="BV14" s="42">
        <v>173810517</v>
      </c>
      <c r="BW14" s="42">
        <v>269629331</v>
      </c>
      <c r="BX14" s="42">
        <v>325208733</v>
      </c>
      <c r="BY14" s="42">
        <v>151504094</v>
      </c>
      <c r="BZ14" s="42">
        <v>249089530</v>
      </c>
      <c r="CA14" s="42">
        <v>500938127</v>
      </c>
      <c r="CB14" s="42">
        <v>400036036</v>
      </c>
      <c r="CC14" s="42">
        <v>94070808</v>
      </c>
      <c r="CD14" s="42">
        <v>235404608</v>
      </c>
      <c r="CE14" s="42">
        <v>30394299</v>
      </c>
      <c r="CF14" s="42">
        <v>215580712</v>
      </c>
      <c r="CG14" s="42">
        <v>134091242</v>
      </c>
      <c r="CH14" s="42">
        <v>3181617337</v>
      </c>
      <c r="CI14" s="42">
        <v>37265504</v>
      </c>
      <c r="CJ14" s="43">
        <f t="shared" si="0"/>
        <v>25497905259</v>
      </c>
    </row>
    <row r="15" spans="1:88" ht="24">
      <c r="A15" s="41" t="s">
        <v>114</v>
      </c>
      <c r="B15" s="42">
        <v>88477026</v>
      </c>
      <c r="C15" s="42">
        <v>53174250</v>
      </c>
      <c r="D15" s="42">
        <v>42073435</v>
      </c>
      <c r="E15" s="42">
        <v>63421596</v>
      </c>
      <c r="F15" s="42">
        <v>24077891</v>
      </c>
      <c r="G15" s="42">
        <v>0</v>
      </c>
      <c r="H15" s="42">
        <v>28516478</v>
      </c>
      <c r="I15" s="42">
        <v>32754147</v>
      </c>
      <c r="J15" s="42">
        <v>25992661</v>
      </c>
      <c r="K15" s="42">
        <v>178707363</v>
      </c>
      <c r="L15" s="42">
        <v>22296692</v>
      </c>
      <c r="M15" s="42">
        <v>20955642</v>
      </c>
      <c r="N15" s="42">
        <v>22809471</v>
      </c>
      <c r="O15" s="42">
        <v>38913089</v>
      </c>
      <c r="P15" s="42">
        <v>21995570</v>
      </c>
      <c r="Q15" s="42">
        <v>34494171</v>
      </c>
      <c r="R15" s="42">
        <v>13693891</v>
      </c>
      <c r="S15" s="42">
        <v>59524328</v>
      </c>
      <c r="T15" s="42">
        <v>41845471</v>
      </c>
      <c r="U15" s="42">
        <v>19032753</v>
      </c>
      <c r="V15" s="42">
        <v>5182200</v>
      </c>
      <c r="W15" s="42">
        <v>42050241</v>
      </c>
      <c r="X15" s="42">
        <v>386226411</v>
      </c>
      <c r="Y15" s="42">
        <v>25667167</v>
      </c>
      <c r="Z15" s="42">
        <v>144661375</v>
      </c>
      <c r="AA15" s="42">
        <v>53652355</v>
      </c>
      <c r="AB15" s="42">
        <v>36465248</v>
      </c>
      <c r="AC15" s="42">
        <v>15536636</v>
      </c>
      <c r="AD15" s="42">
        <v>54177801</v>
      </c>
      <c r="AE15" s="42">
        <v>27839775</v>
      </c>
      <c r="AF15" s="42">
        <v>10105082</v>
      </c>
      <c r="AG15" s="42">
        <v>224772810</v>
      </c>
      <c r="AH15" s="42">
        <v>8592441</v>
      </c>
      <c r="AI15" s="42">
        <v>4568604</v>
      </c>
      <c r="AJ15" s="42">
        <v>80209897</v>
      </c>
      <c r="AK15" s="42">
        <v>33641723</v>
      </c>
      <c r="AL15" s="42">
        <v>117503782</v>
      </c>
      <c r="AM15" s="42">
        <v>35240835</v>
      </c>
      <c r="AN15" s="42">
        <v>76247064</v>
      </c>
      <c r="AO15" s="42">
        <v>24411189</v>
      </c>
      <c r="AP15" s="42">
        <v>34993158</v>
      </c>
      <c r="AQ15" s="42">
        <v>198962966</v>
      </c>
      <c r="AR15" s="42">
        <v>44852741</v>
      </c>
      <c r="AS15" s="42">
        <v>16100337</v>
      </c>
      <c r="AT15" s="42">
        <v>7072336</v>
      </c>
      <c r="AU15" s="42">
        <v>8171193</v>
      </c>
      <c r="AV15" s="42">
        <v>170072186</v>
      </c>
      <c r="AW15" s="42">
        <v>31839241</v>
      </c>
      <c r="AX15" s="42">
        <v>51117750</v>
      </c>
      <c r="AY15" s="42">
        <v>220000</v>
      </c>
      <c r="AZ15" s="42">
        <v>7454820</v>
      </c>
      <c r="BA15" s="42">
        <v>40848913</v>
      </c>
      <c r="BB15" s="42">
        <v>94868393</v>
      </c>
      <c r="BC15" s="42">
        <v>33907279</v>
      </c>
      <c r="BD15" s="42">
        <v>24441577</v>
      </c>
      <c r="BE15" s="42">
        <v>10368355</v>
      </c>
      <c r="BF15" s="42">
        <v>46407241</v>
      </c>
      <c r="BG15" s="42">
        <v>5883288</v>
      </c>
      <c r="BH15" s="42">
        <v>141390610</v>
      </c>
      <c r="BI15" s="42">
        <v>7011211</v>
      </c>
      <c r="BJ15" s="42">
        <v>48653053</v>
      </c>
      <c r="BK15" s="42">
        <v>63029272</v>
      </c>
      <c r="BL15" s="42">
        <v>24667455</v>
      </c>
      <c r="BM15" s="42">
        <v>91868877</v>
      </c>
      <c r="BN15" s="42">
        <v>30209723</v>
      </c>
      <c r="BO15" s="42">
        <v>38223245</v>
      </c>
      <c r="BP15" s="42">
        <v>125006403</v>
      </c>
      <c r="BQ15" s="42">
        <v>19953550</v>
      </c>
      <c r="BR15" s="42">
        <v>122586874</v>
      </c>
      <c r="BS15" s="42">
        <v>60666489</v>
      </c>
      <c r="BT15" s="42">
        <v>20721733</v>
      </c>
      <c r="BU15" s="42">
        <v>15128939</v>
      </c>
      <c r="BV15" s="42">
        <v>52592428</v>
      </c>
      <c r="BW15" s="42">
        <v>40825703</v>
      </c>
      <c r="BX15" s="42">
        <v>64112815</v>
      </c>
      <c r="BY15" s="42">
        <v>41952976</v>
      </c>
      <c r="BZ15" s="42">
        <v>19215571</v>
      </c>
      <c r="CA15" s="42">
        <v>27200544</v>
      </c>
      <c r="CB15" s="42">
        <v>137488188</v>
      </c>
      <c r="CC15" s="42">
        <v>2171400</v>
      </c>
      <c r="CD15" s="42">
        <v>40241196</v>
      </c>
      <c r="CE15" s="42">
        <v>5484990</v>
      </c>
      <c r="CF15" s="42">
        <v>36288125</v>
      </c>
      <c r="CG15" s="42">
        <v>35857248</v>
      </c>
      <c r="CH15" s="42">
        <v>97256257</v>
      </c>
      <c r="CI15" s="42">
        <v>15269837</v>
      </c>
      <c r="CJ15" s="43">
        <f t="shared" si="0"/>
        <v>4492165047</v>
      </c>
    </row>
    <row r="16" spans="1:88" ht="15">
      <c r="A16" s="41" t="s">
        <v>116</v>
      </c>
      <c r="B16" s="42">
        <v>4180878</v>
      </c>
      <c r="C16" s="42">
        <v>740471</v>
      </c>
      <c r="D16" s="42">
        <v>381275</v>
      </c>
      <c r="E16" s="42">
        <v>425998</v>
      </c>
      <c r="F16" s="42">
        <v>217725</v>
      </c>
      <c r="G16" s="42">
        <v>0</v>
      </c>
      <c r="H16" s="42">
        <v>1793646</v>
      </c>
      <c r="I16" s="42">
        <v>350746</v>
      </c>
      <c r="J16" s="42">
        <v>1695823</v>
      </c>
      <c r="K16" s="42">
        <v>1455442</v>
      </c>
      <c r="L16" s="42">
        <v>680986</v>
      </c>
      <c r="M16" s="42">
        <v>2553444</v>
      </c>
      <c r="N16" s="42">
        <v>7187</v>
      </c>
      <c r="O16" s="42">
        <v>101745</v>
      </c>
      <c r="P16" s="42">
        <v>1269947</v>
      </c>
      <c r="Q16" s="42">
        <v>1451508</v>
      </c>
      <c r="R16" s="42">
        <v>230770</v>
      </c>
      <c r="S16" s="42">
        <v>636602</v>
      </c>
      <c r="T16" s="42">
        <v>341942</v>
      </c>
      <c r="U16" s="42">
        <v>138479</v>
      </c>
      <c r="V16" s="42">
        <v>30041</v>
      </c>
      <c r="W16" s="42">
        <v>821164</v>
      </c>
      <c r="X16" s="42">
        <v>1000448</v>
      </c>
      <c r="Y16" s="42">
        <v>171002</v>
      </c>
      <c r="Z16" s="42">
        <v>2294418</v>
      </c>
      <c r="AA16" s="42">
        <v>4955054</v>
      </c>
      <c r="AB16" s="42">
        <v>526879</v>
      </c>
      <c r="AC16" s="42">
        <v>605035</v>
      </c>
      <c r="AD16" s="42">
        <v>1881769</v>
      </c>
      <c r="AE16" s="42">
        <v>697182</v>
      </c>
      <c r="AF16" s="42">
        <v>63047</v>
      </c>
      <c r="AG16" s="42">
        <v>1779748</v>
      </c>
      <c r="AH16" s="42">
        <v>166357</v>
      </c>
      <c r="AI16" s="42">
        <v>138388</v>
      </c>
      <c r="AJ16" s="42">
        <v>2183423</v>
      </c>
      <c r="AK16" s="42">
        <v>158709</v>
      </c>
      <c r="AL16" s="42">
        <v>1506354</v>
      </c>
      <c r="AM16" s="42">
        <v>2047422</v>
      </c>
      <c r="AN16" s="42">
        <v>1601376</v>
      </c>
      <c r="AO16" s="42">
        <v>733689</v>
      </c>
      <c r="AP16" s="42">
        <v>579086</v>
      </c>
      <c r="AQ16" s="42">
        <v>2364728</v>
      </c>
      <c r="AR16" s="42">
        <v>500214</v>
      </c>
      <c r="AS16" s="42">
        <v>34131</v>
      </c>
      <c r="AT16" s="42">
        <v>134856</v>
      </c>
      <c r="AU16" s="42">
        <v>27694</v>
      </c>
      <c r="AV16" s="42">
        <v>4270827</v>
      </c>
      <c r="AW16" s="42">
        <v>1793197</v>
      </c>
      <c r="AX16" s="42">
        <v>29592</v>
      </c>
      <c r="AY16" s="42">
        <v>0</v>
      </c>
      <c r="AZ16" s="42">
        <v>108916</v>
      </c>
      <c r="BA16" s="42">
        <v>738010</v>
      </c>
      <c r="BB16" s="42">
        <v>1310225</v>
      </c>
      <c r="BC16" s="42">
        <v>277936</v>
      </c>
      <c r="BD16" s="42">
        <v>523586</v>
      </c>
      <c r="BE16" s="42">
        <v>1032657</v>
      </c>
      <c r="BF16" s="42">
        <v>661215</v>
      </c>
      <c r="BG16" s="42">
        <v>8547</v>
      </c>
      <c r="BH16" s="42">
        <v>3463502</v>
      </c>
      <c r="BI16" s="42">
        <v>210568</v>
      </c>
      <c r="BJ16" s="42">
        <v>140145</v>
      </c>
      <c r="BK16" s="42">
        <v>1208757</v>
      </c>
      <c r="BL16" s="42">
        <v>1166440</v>
      </c>
      <c r="BM16" s="42">
        <v>1907931</v>
      </c>
      <c r="BN16" s="42">
        <v>1986616</v>
      </c>
      <c r="BO16" s="42">
        <v>58233</v>
      </c>
      <c r="BP16" s="42">
        <v>6204235</v>
      </c>
      <c r="BQ16" s="42">
        <v>266353</v>
      </c>
      <c r="BR16" s="42">
        <v>505262</v>
      </c>
      <c r="BS16" s="42">
        <v>764699</v>
      </c>
      <c r="BT16" s="42">
        <v>1385072</v>
      </c>
      <c r="BU16" s="42">
        <v>764939</v>
      </c>
      <c r="BV16" s="42">
        <v>732160</v>
      </c>
      <c r="BW16" s="42">
        <v>3050548</v>
      </c>
      <c r="BX16" s="42">
        <v>1504299</v>
      </c>
      <c r="BY16" s="42">
        <v>377358</v>
      </c>
      <c r="BZ16" s="42">
        <v>678949</v>
      </c>
      <c r="CA16" s="42">
        <v>1792612</v>
      </c>
      <c r="CB16" s="42">
        <v>1674522</v>
      </c>
      <c r="CC16" s="42">
        <v>28392</v>
      </c>
      <c r="CD16" s="42">
        <v>582190</v>
      </c>
      <c r="CE16" s="42">
        <v>32034</v>
      </c>
      <c r="CF16" s="42">
        <v>1101156</v>
      </c>
      <c r="CG16" s="42">
        <v>967216</v>
      </c>
      <c r="CH16" s="42">
        <v>320437</v>
      </c>
      <c r="CI16" s="42">
        <v>27731</v>
      </c>
      <c r="CJ16" s="43">
        <f t="shared" si="0"/>
        <v>89313892</v>
      </c>
    </row>
    <row r="17" spans="1:88" ht="15">
      <c r="A17" s="41" t="s">
        <v>118</v>
      </c>
      <c r="B17" s="42">
        <v>163498933</v>
      </c>
      <c r="C17" s="42">
        <v>8838106</v>
      </c>
      <c r="D17" s="42">
        <v>5693676</v>
      </c>
      <c r="E17" s="42">
        <v>13530429</v>
      </c>
      <c r="F17" s="42">
        <v>1966844</v>
      </c>
      <c r="G17" s="42">
        <v>0</v>
      </c>
      <c r="H17" s="42">
        <v>9700273</v>
      </c>
      <c r="I17" s="42">
        <v>8569279</v>
      </c>
      <c r="J17" s="42">
        <v>135167355</v>
      </c>
      <c r="K17" s="42">
        <v>30558439</v>
      </c>
      <c r="L17" s="42">
        <v>21237851</v>
      </c>
      <c r="M17" s="42">
        <v>25466804</v>
      </c>
      <c r="N17" s="42">
        <v>484752</v>
      </c>
      <c r="O17" s="42">
        <v>2276919</v>
      </c>
      <c r="P17" s="42">
        <v>6462874</v>
      </c>
      <c r="Q17" s="42">
        <v>898608952</v>
      </c>
      <c r="R17" s="42">
        <v>231601312</v>
      </c>
      <c r="S17" s="42">
        <v>5697109</v>
      </c>
      <c r="T17" s="42">
        <v>4630959</v>
      </c>
      <c r="U17" s="42">
        <v>21654248</v>
      </c>
      <c r="V17" s="42">
        <v>492394</v>
      </c>
      <c r="W17" s="42">
        <v>48027204</v>
      </c>
      <c r="X17" s="42">
        <v>5386433</v>
      </c>
      <c r="Y17" s="42">
        <v>3033988</v>
      </c>
      <c r="Z17" s="42">
        <v>14021388</v>
      </c>
      <c r="AA17" s="42">
        <v>54604762</v>
      </c>
      <c r="AB17" s="42">
        <v>5581185</v>
      </c>
      <c r="AC17" s="42">
        <v>3741629</v>
      </c>
      <c r="AD17" s="42">
        <v>15911293</v>
      </c>
      <c r="AE17" s="42">
        <v>18240322</v>
      </c>
      <c r="AF17" s="42">
        <v>10749053</v>
      </c>
      <c r="AG17" s="42">
        <v>129128396</v>
      </c>
      <c r="AH17" s="42">
        <v>175987330</v>
      </c>
      <c r="AI17" s="42">
        <v>1119960</v>
      </c>
      <c r="AJ17" s="42">
        <v>31184345</v>
      </c>
      <c r="AK17" s="42">
        <v>5711305</v>
      </c>
      <c r="AL17" s="42">
        <v>41459238</v>
      </c>
      <c r="AM17" s="42">
        <v>23997791</v>
      </c>
      <c r="AN17" s="42">
        <v>27862744</v>
      </c>
      <c r="AO17" s="42">
        <v>596871</v>
      </c>
      <c r="AP17" s="42">
        <v>13209842</v>
      </c>
      <c r="AQ17" s="42">
        <v>42358412</v>
      </c>
      <c r="AR17" s="42">
        <v>14122866</v>
      </c>
      <c r="AS17" s="42">
        <v>2635243</v>
      </c>
      <c r="AT17" s="42">
        <v>104982956</v>
      </c>
      <c r="AU17" s="42">
        <v>1352161</v>
      </c>
      <c r="AV17" s="42">
        <v>54757484</v>
      </c>
      <c r="AW17" s="42">
        <v>4984117</v>
      </c>
      <c r="AX17" s="42">
        <v>4727865</v>
      </c>
      <c r="AY17" s="42">
        <v>3998057</v>
      </c>
      <c r="AZ17" s="42">
        <v>2855792</v>
      </c>
      <c r="BA17" s="42">
        <v>10630510</v>
      </c>
      <c r="BB17" s="42">
        <v>17611192</v>
      </c>
      <c r="BC17" s="42">
        <v>3036982</v>
      </c>
      <c r="BD17" s="42">
        <v>14036506</v>
      </c>
      <c r="BE17" s="42">
        <v>629395</v>
      </c>
      <c r="BF17" s="42">
        <v>93178130</v>
      </c>
      <c r="BG17" s="42">
        <v>197732</v>
      </c>
      <c r="BH17" s="42">
        <v>86351154</v>
      </c>
      <c r="BI17" s="42">
        <v>140000</v>
      </c>
      <c r="BJ17" s="42">
        <v>3978381</v>
      </c>
      <c r="BK17" s="42">
        <v>4275760</v>
      </c>
      <c r="BL17" s="42">
        <v>9046825</v>
      </c>
      <c r="BM17" s="42">
        <v>40452668</v>
      </c>
      <c r="BN17" s="42">
        <v>563039147</v>
      </c>
      <c r="BO17" s="42">
        <v>4924261</v>
      </c>
      <c r="BP17" s="42">
        <v>22716659</v>
      </c>
      <c r="BQ17" s="42">
        <v>7442549</v>
      </c>
      <c r="BR17" s="42">
        <v>22990941</v>
      </c>
      <c r="BS17" s="42">
        <v>7605549</v>
      </c>
      <c r="BT17" s="42">
        <v>4367129</v>
      </c>
      <c r="BU17" s="42">
        <v>14040058</v>
      </c>
      <c r="BV17" s="42">
        <v>10872700</v>
      </c>
      <c r="BW17" s="42">
        <v>26333922</v>
      </c>
      <c r="BX17" s="42">
        <v>49962274</v>
      </c>
      <c r="BY17" s="42">
        <v>9695356</v>
      </c>
      <c r="BZ17" s="42">
        <v>14244341</v>
      </c>
      <c r="CA17" s="42">
        <v>23850847</v>
      </c>
      <c r="CB17" s="42">
        <v>34121544</v>
      </c>
      <c r="CC17" s="42">
        <v>0</v>
      </c>
      <c r="CD17" s="42">
        <v>13209277</v>
      </c>
      <c r="CE17" s="42">
        <v>5099409</v>
      </c>
      <c r="CF17" s="42">
        <v>28884082</v>
      </c>
      <c r="CG17" s="42">
        <v>20171492</v>
      </c>
      <c r="CH17" s="42">
        <v>170407127</v>
      </c>
      <c r="CI17" s="42">
        <v>353794</v>
      </c>
      <c r="CJ17" s="43">
        <f t="shared" si="0"/>
        <v>3800365233</v>
      </c>
    </row>
    <row r="18" spans="1:88" ht="15">
      <c r="A18" s="41" t="s">
        <v>120</v>
      </c>
      <c r="B18" s="42">
        <v>214738158</v>
      </c>
      <c r="C18" s="42">
        <v>182153778</v>
      </c>
      <c r="D18" s="42">
        <v>55179758</v>
      </c>
      <c r="E18" s="42">
        <v>103366181</v>
      </c>
      <c r="F18" s="42">
        <v>23400219</v>
      </c>
      <c r="G18" s="42">
        <v>377479</v>
      </c>
      <c r="H18" s="42">
        <v>128208748</v>
      </c>
      <c r="I18" s="42">
        <v>64315905</v>
      </c>
      <c r="J18" s="42">
        <v>87354851</v>
      </c>
      <c r="K18" s="42">
        <v>230456947</v>
      </c>
      <c r="L18" s="42">
        <v>88656068</v>
      </c>
      <c r="M18" s="42">
        <v>188634477</v>
      </c>
      <c r="N18" s="42">
        <v>12836108</v>
      </c>
      <c r="O18" s="42">
        <v>149270863</v>
      </c>
      <c r="P18" s="42">
        <v>40784588</v>
      </c>
      <c r="Q18" s="42">
        <v>197014778</v>
      </c>
      <c r="R18" s="42">
        <v>83892721</v>
      </c>
      <c r="S18" s="42">
        <v>53702928</v>
      </c>
      <c r="T18" s="42">
        <v>29244838</v>
      </c>
      <c r="U18" s="42">
        <v>72996917</v>
      </c>
      <c r="V18" s="42">
        <v>21237586</v>
      </c>
      <c r="W18" s="42">
        <v>132463911</v>
      </c>
      <c r="X18" s="42">
        <v>52224524</v>
      </c>
      <c r="Y18" s="42">
        <v>40233281</v>
      </c>
      <c r="Z18" s="42">
        <v>345442936</v>
      </c>
      <c r="AA18" s="42">
        <v>74067608</v>
      </c>
      <c r="AB18" s="42">
        <v>77599580</v>
      </c>
      <c r="AC18" s="42">
        <v>51973122</v>
      </c>
      <c r="AD18" s="42">
        <v>67783436</v>
      </c>
      <c r="AE18" s="42">
        <v>222407163</v>
      </c>
      <c r="AF18" s="42">
        <v>67749137</v>
      </c>
      <c r="AG18" s="42">
        <v>472647034</v>
      </c>
      <c r="AH18" s="42">
        <v>64494272</v>
      </c>
      <c r="AI18" s="42">
        <v>7775510</v>
      </c>
      <c r="AJ18" s="42">
        <v>124593785</v>
      </c>
      <c r="AK18" s="42">
        <v>58374825</v>
      </c>
      <c r="AL18" s="42">
        <v>321344308</v>
      </c>
      <c r="AM18" s="42">
        <v>191584226</v>
      </c>
      <c r="AN18" s="42">
        <v>162234296</v>
      </c>
      <c r="AO18" s="42">
        <v>26120423</v>
      </c>
      <c r="AP18" s="42">
        <v>82473809</v>
      </c>
      <c r="AQ18" s="42">
        <v>177189052</v>
      </c>
      <c r="AR18" s="42">
        <v>114301731</v>
      </c>
      <c r="AS18" s="42">
        <v>35160862</v>
      </c>
      <c r="AT18" s="42">
        <v>34322778</v>
      </c>
      <c r="AU18" s="42">
        <v>35485619</v>
      </c>
      <c r="AV18" s="42">
        <v>276299688</v>
      </c>
      <c r="AW18" s="42">
        <v>86643212</v>
      </c>
      <c r="AX18" s="42">
        <v>120847177</v>
      </c>
      <c r="AY18" s="42">
        <v>24167484</v>
      </c>
      <c r="AZ18" s="42">
        <v>22313106</v>
      </c>
      <c r="BA18" s="42">
        <v>50889256</v>
      </c>
      <c r="BB18" s="42">
        <v>103890164</v>
      </c>
      <c r="BC18" s="42">
        <v>48147312</v>
      </c>
      <c r="BD18" s="42">
        <v>54089589</v>
      </c>
      <c r="BE18" s="42">
        <v>71003867</v>
      </c>
      <c r="BF18" s="42">
        <v>154942407</v>
      </c>
      <c r="BG18" s="42">
        <v>33023369</v>
      </c>
      <c r="BH18" s="42">
        <v>268898841</v>
      </c>
      <c r="BI18" s="42">
        <v>20383068</v>
      </c>
      <c r="BJ18" s="42">
        <v>57037342</v>
      </c>
      <c r="BK18" s="42">
        <v>334307524</v>
      </c>
      <c r="BL18" s="42">
        <v>34538096</v>
      </c>
      <c r="BM18" s="42">
        <v>330284561</v>
      </c>
      <c r="BN18" s="42">
        <v>81297673</v>
      </c>
      <c r="BO18" s="42">
        <v>158807219</v>
      </c>
      <c r="BP18" s="42">
        <v>902031739</v>
      </c>
      <c r="BQ18" s="42">
        <v>55328102</v>
      </c>
      <c r="BR18" s="42">
        <v>145877853</v>
      </c>
      <c r="BS18" s="42">
        <v>50315922</v>
      </c>
      <c r="BT18" s="42">
        <v>58697370</v>
      </c>
      <c r="BU18" s="42">
        <v>98998798</v>
      </c>
      <c r="BV18" s="42">
        <v>62905799</v>
      </c>
      <c r="BW18" s="42">
        <v>97110989</v>
      </c>
      <c r="BX18" s="42">
        <v>79336261</v>
      </c>
      <c r="BY18" s="42">
        <v>97409298</v>
      </c>
      <c r="BZ18" s="42">
        <v>151082250</v>
      </c>
      <c r="CA18" s="42">
        <v>284466943</v>
      </c>
      <c r="CB18" s="42">
        <v>130872896</v>
      </c>
      <c r="CC18" s="42">
        <v>20036738</v>
      </c>
      <c r="CD18" s="42">
        <v>50925752</v>
      </c>
      <c r="CE18" s="42">
        <v>228109</v>
      </c>
      <c r="CF18" s="42">
        <v>64930431</v>
      </c>
      <c r="CG18" s="42">
        <v>86675703</v>
      </c>
      <c r="CH18" s="42">
        <v>308760221</v>
      </c>
      <c r="CI18" s="42">
        <v>7903022</v>
      </c>
      <c r="CJ18" s="43">
        <f t="shared" si="0"/>
        <v>10153576275</v>
      </c>
    </row>
    <row r="19" spans="1:88" ht="36">
      <c r="A19" s="41" t="s">
        <v>160</v>
      </c>
      <c r="B19" s="42">
        <v>9332643352</v>
      </c>
      <c r="C19" s="42">
        <v>1996260831</v>
      </c>
      <c r="D19" s="42">
        <v>564015464</v>
      </c>
      <c r="E19" s="42">
        <v>1561466144</v>
      </c>
      <c r="F19" s="42">
        <v>539236411</v>
      </c>
      <c r="G19" s="42">
        <v>8425351</v>
      </c>
      <c r="H19" s="42">
        <v>1328628073</v>
      </c>
      <c r="I19" s="42">
        <v>528589950</v>
      </c>
      <c r="J19" s="42">
        <v>1382212321</v>
      </c>
      <c r="K19" s="42">
        <v>1871886682</v>
      </c>
      <c r="L19" s="42">
        <v>765330732</v>
      </c>
      <c r="M19" s="42">
        <v>1727780734</v>
      </c>
      <c r="N19" s="42">
        <v>149230720</v>
      </c>
      <c r="O19" s="42">
        <v>979216809</v>
      </c>
      <c r="P19" s="42">
        <v>512460940</v>
      </c>
      <c r="Q19" s="42">
        <v>3286116932</v>
      </c>
      <c r="R19" s="42">
        <v>527993781</v>
      </c>
      <c r="S19" s="42">
        <v>696736387</v>
      </c>
      <c r="T19" s="42">
        <v>731547660</v>
      </c>
      <c r="U19" s="42">
        <v>557821023</v>
      </c>
      <c r="V19" s="42">
        <v>316157888</v>
      </c>
      <c r="W19" s="42">
        <v>3615253558</v>
      </c>
      <c r="X19" s="42">
        <v>687591203</v>
      </c>
      <c r="Y19" s="42">
        <v>470116095</v>
      </c>
      <c r="Z19" s="42">
        <v>6225036979</v>
      </c>
      <c r="AA19" s="42">
        <v>1446019705</v>
      </c>
      <c r="AB19" s="42">
        <v>745239890</v>
      </c>
      <c r="AC19" s="42">
        <v>515862217</v>
      </c>
      <c r="AD19" s="42">
        <v>995168974</v>
      </c>
      <c r="AE19" s="42">
        <v>861015613</v>
      </c>
      <c r="AF19" s="42">
        <v>225511709</v>
      </c>
      <c r="AG19" s="42">
        <v>3441296273</v>
      </c>
      <c r="AH19" s="42">
        <v>1272664375</v>
      </c>
      <c r="AI19" s="42">
        <v>83001673</v>
      </c>
      <c r="AJ19" s="42">
        <v>3542200404</v>
      </c>
      <c r="AK19" s="42">
        <v>482098521</v>
      </c>
      <c r="AL19" s="42">
        <v>1892523904</v>
      </c>
      <c r="AM19" s="42">
        <v>2442278563</v>
      </c>
      <c r="AN19" s="42">
        <v>1975108796</v>
      </c>
      <c r="AO19" s="42">
        <v>569044100</v>
      </c>
      <c r="AP19" s="42">
        <v>1004638566</v>
      </c>
      <c r="AQ19" s="42">
        <v>1513372541</v>
      </c>
      <c r="AR19" s="42">
        <v>1536822410</v>
      </c>
      <c r="AS19" s="42">
        <v>390102997</v>
      </c>
      <c r="AT19" s="42">
        <v>289220864</v>
      </c>
      <c r="AU19" s="42">
        <v>266779914</v>
      </c>
      <c r="AV19" s="42">
        <v>3289346732</v>
      </c>
      <c r="AW19" s="42">
        <v>1084890633</v>
      </c>
      <c r="AX19" s="42">
        <v>1086614841</v>
      </c>
      <c r="AY19" s="42">
        <v>254790798</v>
      </c>
      <c r="AZ19" s="42">
        <v>163881392</v>
      </c>
      <c r="BA19" s="42">
        <v>516652668</v>
      </c>
      <c r="BB19" s="42">
        <v>686137704</v>
      </c>
      <c r="BC19" s="42">
        <v>1082692632</v>
      </c>
      <c r="BD19" s="42">
        <v>666883944</v>
      </c>
      <c r="BE19" s="42">
        <v>429254652</v>
      </c>
      <c r="BF19" s="42">
        <v>1106867916</v>
      </c>
      <c r="BG19" s="42">
        <v>320862021</v>
      </c>
      <c r="BH19" s="42">
        <v>3448771993</v>
      </c>
      <c r="BI19" s="42">
        <v>391256648</v>
      </c>
      <c r="BJ19" s="42">
        <v>471649295</v>
      </c>
      <c r="BK19" s="42">
        <v>3595876879</v>
      </c>
      <c r="BL19" s="42">
        <v>1256571822</v>
      </c>
      <c r="BM19" s="42">
        <v>2071127689</v>
      </c>
      <c r="BN19" s="42">
        <v>1085970054</v>
      </c>
      <c r="BO19" s="42">
        <v>925467965</v>
      </c>
      <c r="BP19" s="42">
        <v>5569265946</v>
      </c>
      <c r="BQ19" s="42">
        <v>279031821</v>
      </c>
      <c r="BR19" s="42">
        <v>2607954717</v>
      </c>
      <c r="BS19" s="42">
        <v>613393254</v>
      </c>
      <c r="BT19" s="42">
        <v>1073797688</v>
      </c>
      <c r="BU19" s="42">
        <v>1253092531</v>
      </c>
      <c r="BV19" s="42">
        <v>989611747</v>
      </c>
      <c r="BW19" s="42">
        <v>1581532694</v>
      </c>
      <c r="BX19" s="42">
        <v>1100624729</v>
      </c>
      <c r="BY19" s="42">
        <v>950730067</v>
      </c>
      <c r="BZ19" s="42">
        <v>1349015116</v>
      </c>
      <c r="CA19" s="42">
        <v>2212030569</v>
      </c>
      <c r="CB19" s="42">
        <v>1852145183</v>
      </c>
      <c r="CC19" s="42">
        <v>2549764816</v>
      </c>
      <c r="CD19" s="42">
        <v>958305262</v>
      </c>
      <c r="CE19" s="42">
        <v>37906602</v>
      </c>
      <c r="CF19" s="42">
        <v>918726627</v>
      </c>
      <c r="CG19" s="42">
        <v>675399692</v>
      </c>
      <c r="CH19" s="42">
        <v>11781996660</v>
      </c>
      <c r="CI19" s="42">
        <v>282082755</v>
      </c>
      <c r="CJ19" s="43">
        <f t="shared" si="0"/>
        <v>128423704783</v>
      </c>
    </row>
    <row r="20" spans="1:88" ht="21" customHeight="1">
      <c r="A20" s="41" t="s">
        <v>124</v>
      </c>
      <c r="B20" s="42">
        <v>2157035373</v>
      </c>
      <c r="C20" s="42">
        <v>216729058</v>
      </c>
      <c r="D20" s="42">
        <v>96446785</v>
      </c>
      <c r="E20" s="42">
        <v>487635664</v>
      </c>
      <c r="F20" s="42">
        <v>101839596</v>
      </c>
      <c r="G20" s="42">
        <v>0</v>
      </c>
      <c r="H20" s="42">
        <v>179902883</v>
      </c>
      <c r="I20" s="42">
        <v>49032447</v>
      </c>
      <c r="J20" s="42">
        <v>672054974</v>
      </c>
      <c r="K20" s="42">
        <v>211799870</v>
      </c>
      <c r="L20" s="42">
        <v>69285380</v>
      </c>
      <c r="M20" s="42">
        <v>241306561</v>
      </c>
      <c r="N20" s="42">
        <v>16608458</v>
      </c>
      <c r="O20" s="42">
        <v>260005640</v>
      </c>
      <c r="P20" s="42">
        <v>70282006</v>
      </c>
      <c r="Q20" s="42">
        <v>604405318</v>
      </c>
      <c r="R20" s="42">
        <v>216119242</v>
      </c>
      <c r="S20" s="42">
        <v>115653005</v>
      </c>
      <c r="T20" s="42">
        <v>111325622</v>
      </c>
      <c r="U20" s="42">
        <v>107665875</v>
      </c>
      <c r="V20" s="42">
        <v>21731005</v>
      </c>
      <c r="W20" s="42">
        <v>217903104</v>
      </c>
      <c r="X20" s="42">
        <v>123029869</v>
      </c>
      <c r="Y20" s="42">
        <v>32146086</v>
      </c>
      <c r="Z20" s="42">
        <v>423552717</v>
      </c>
      <c r="AA20" s="42">
        <v>181455548</v>
      </c>
      <c r="AB20" s="42">
        <v>220163571</v>
      </c>
      <c r="AC20" s="42">
        <v>49363321</v>
      </c>
      <c r="AD20" s="42">
        <v>157590133</v>
      </c>
      <c r="AE20" s="42">
        <v>102212908</v>
      </c>
      <c r="AF20" s="42">
        <v>49110981</v>
      </c>
      <c r="AG20" s="42">
        <v>243567615</v>
      </c>
      <c r="AH20" s="42">
        <v>673821101</v>
      </c>
      <c r="AI20" s="42">
        <v>3034821</v>
      </c>
      <c r="AJ20" s="42">
        <v>865078369</v>
      </c>
      <c r="AK20" s="42">
        <v>70862529</v>
      </c>
      <c r="AL20" s="42">
        <v>226654546</v>
      </c>
      <c r="AM20" s="42">
        <v>187330750</v>
      </c>
      <c r="AN20" s="42">
        <v>360595950</v>
      </c>
      <c r="AO20" s="42">
        <v>119814253</v>
      </c>
      <c r="AP20" s="42">
        <v>108578531</v>
      </c>
      <c r="AQ20" s="42">
        <v>230445760</v>
      </c>
      <c r="AR20" s="42">
        <v>207501402</v>
      </c>
      <c r="AS20" s="42">
        <v>34164817</v>
      </c>
      <c r="AT20" s="42">
        <v>60478456</v>
      </c>
      <c r="AU20" s="42">
        <v>59922195</v>
      </c>
      <c r="AV20" s="42">
        <v>534633424</v>
      </c>
      <c r="AW20" s="42">
        <v>151289020</v>
      </c>
      <c r="AX20" s="42">
        <v>103017970</v>
      </c>
      <c r="AY20" s="42">
        <v>97425858</v>
      </c>
      <c r="AZ20" s="42">
        <v>10077714</v>
      </c>
      <c r="BA20" s="42">
        <v>62592465</v>
      </c>
      <c r="BB20" s="42">
        <v>137668168</v>
      </c>
      <c r="BC20" s="42">
        <v>122315608</v>
      </c>
      <c r="BD20" s="42">
        <v>255604811</v>
      </c>
      <c r="BE20" s="42">
        <v>25686083</v>
      </c>
      <c r="BF20" s="42">
        <v>71882107</v>
      </c>
      <c r="BG20" s="42">
        <v>20008602</v>
      </c>
      <c r="BH20" s="42">
        <v>391942325</v>
      </c>
      <c r="BI20" s="42">
        <v>34525508</v>
      </c>
      <c r="BJ20" s="42">
        <v>76284179</v>
      </c>
      <c r="BK20" s="42">
        <v>320476921</v>
      </c>
      <c r="BL20" s="42">
        <v>123125098</v>
      </c>
      <c r="BM20" s="42">
        <v>257916509</v>
      </c>
      <c r="BN20" s="42">
        <v>157504664</v>
      </c>
      <c r="BO20" s="42">
        <v>85563387</v>
      </c>
      <c r="BP20" s="42">
        <v>1376032754</v>
      </c>
      <c r="BQ20" s="42">
        <v>18989876</v>
      </c>
      <c r="BR20" s="42">
        <v>623883703</v>
      </c>
      <c r="BS20" s="42">
        <v>49685161</v>
      </c>
      <c r="BT20" s="42">
        <v>222118428</v>
      </c>
      <c r="BU20" s="42">
        <v>89067506</v>
      </c>
      <c r="BV20" s="42">
        <v>129336072</v>
      </c>
      <c r="BW20" s="42">
        <v>197013797</v>
      </c>
      <c r="BX20" s="42">
        <v>152987800</v>
      </c>
      <c r="BY20" s="42">
        <v>33851984</v>
      </c>
      <c r="BZ20" s="42">
        <v>238205661</v>
      </c>
      <c r="CA20" s="42">
        <v>155375259</v>
      </c>
      <c r="CB20" s="42">
        <v>241543394</v>
      </c>
      <c r="CC20" s="42">
        <v>60979718</v>
      </c>
      <c r="CD20" s="42">
        <v>124505481</v>
      </c>
      <c r="CE20" s="42">
        <v>2319028</v>
      </c>
      <c r="CF20" s="42">
        <v>91938063</v>
      </c>
      <c r="CG20" s="42">
        <v>32257338</v>
      </c>
      <c r="CH20" s="42">
        <v>896526157</v>
      </c>
      <c r="CI20" s="42">
        <v>18234595</v>
      </c>
      <c r="CJ20" s="43">
        <f t="shared" si="0"/>
        <v>18809636291</v>
      </c>
    </row>
    <row r="21" spans="1:88" ht="14.25" customHeight="1">
      <c r="A21" s="41" t="s">
        <v>126</v>
      </c>
      <c r="B21" s="42">
        <v>1750694059</v>
      </c>
      <c r="C21" s="42">
        <v>120523202</v>
      </c>
      <c r="D21" s="42">
        <v>42749207</v>
      </c>
      <c r="E21" s="42">
        <v>315290290</v>
      </c>
      <c r="F21" s="42">
        <v>42758833</v>
      </c>
      <c r="G21" s="42">
        <v>0</v>
      </c>
      <c r="H21" s="42">
        <v>104697994</v>
      </c>
      <c r="I21" s="42">
        <v>26648595</v>
      </c>
      <c r="J21" s="42">
        <v>496031681</v>
      </c>
      <c r="K21" s="42">
        <v>118195191</v>
      </c>
      <c r="L21" s="42">
        <v>38507764</v>
      </c>
      <c r="M21" s="42">
        <v>173255071</v>
      </c>
      <c r="N21" s="42">
        <v>10209227</v>
      </c>
      <c r="O21" s="42">
        <v>150834396</v>
      </c>
      <c r="P21" s="42">
        <v>32080692</v>
      </c>
      <c r="Q21" s="42">
        <v>362500348</v>
      </c>
      <c r="R21" s="42">
        <v>192365392</v>
      </c>
      <c r="S21" s="42">
        <v>65046618</v>
      </c>
      <c r="T21" s="42">
        <v>50558598</v>
      </c>
      <c r="U21" s="42">
        <v>62049140</v>
      </c>
      <c r="V21" s="42">
        <v>10143987</v>
      </c>
      <c r="W21" s="42">
        <v>142906892</v>
      </c>
      <c r="X21" s="42">
        <v>45938666</v>
      </c>
      <c r="Y21" s="42">
        <v>13928899</v>
      </c>
      <c r="Z21" s="42">
        <v>255516186</v>
      </c>
      <c r="AA21" s="42">
        <v>106786818</v>
      </c>
      <c r="AB21" s="42">
        <v>107995297</v>
      </c>
      <c r="AC21" s="42">
        <v>28488670</v>
      </c>
      <c r="AD21" s="42">
        <v>72093084</v>
      </c>
      <c r="AE21" s="42">
        <v>39024818</v>
      </c>
      <c r="AF21" s="42">
        <v>6989503</v>
      </c>
      <c r="AG21" s="42">
        <v>147102089</v>
      </c>
      <c r="AH21" s="42">
        <v>625332903</v>
      </c>
      <c r="AI21" s="42">
        <v>684044</v>
      </c>
      <c r="AJ21" s="42">
        <v>715509352</v>
      </c>
      <c r="AK21" s="42">
        <v>39061902</v>
      </c>
      <c r="AL21" s="42">
        <v>145427228</v>
      </c>
      <c r="AM21" s="42">
        <v>137844816</v>
      </c>
      <c r="AN21" s="42">
        <v>240386995</v>
      </c>
      <c r="AO21" s="42">
        <v>74826769</v>
      </c>
      <c r="AP21" s="42">
        <v>65124426</v>
      </c>
      <c r="AQ21" s="42">
        <v>117301694</v>
      </c>
      <c r="AR21" s="42">
        <v>113543793</v>
      </c>
      <c r="AS21" s="42">
        <v>14542368</v>
      </c>
      <c r="AT21" s="42">
        <v>54350219</v>
      </c>
      <c r="AU21" s="42">
        <v>38959236</v>
      </c>
      <c r="AV21" s="42">
        <v>331416647</v>
      </c>
      <c r="AW21" s="42">
        <v>86853593</v>
      </c>
      <c r="AX21" s="42">
        <v>54075882</v>
      </c>
      <c r="AY21" s="42">
        <v>91994843</v>
      </c>
      <c r="AZ21" s="42">
        <v>4317143</v>
      </c>
      <c r="BA21" s="42">
        <v>33583761</v>
      </c>
      <c r="BB21" s="42">
        <v>103786118</v>
      </c>
      <c r="BC21" s="42">
        <v>38256447</v>
      </c>
      <c r="BD21" s="42">
        <v>182057233</v>
      </c>
      <c r="BE21" s="42">
        <v>11757465</v>
      </c>
      <c r="BF21" s="42">
        <v>38064882</v>
      </c>
      <c r="BG21" s="42">
        <v>8057307</v>
      </c>
      <c r="BH21" s="42">
        <v>265433426</v>
      </c>
      <c r="BI21" s="42">
        <v>15662418</v>
      </c>
      <c r="BJ21" s="42">
        <v>38878879</v>
      </c>
      <c r="BK21" s="42">
        <v>178702970</v>
      </c>
      <c r="BL21" s="42">
        <v>104201108</v>
      </c>
      <c r="BM21" s="42">
        <v>210346379</v>
      </c>
      <c r="BN21" s="42">
        <v>110079532</v>
      </c>
      <c r="BO21" s="42">
        <v>28913936</v>
      </c>
      <c r="BP21" s="42">
        <v>990970015</v>
      </c>
      <c r="BQ21" s="42">
        <v>7941157</v>
      </c>
      <c r="BR21" s="42">
        <v>390874844</v>
      </c>
      <c r="BS21" s="42">
        <v>27676192</v>
      </c>
      <c r="BT21" s="42">
        <v>162265174</v>
      </c>
      <c r="BU21" s="42">
        <v>42082749</v>
      </c>
      <c r="BV21" s="42">
        <v>84808695</v>
      </c>
      <c r="BW21" s="42">
        <v>113581143</v>
      </c>
      <c r="BX21" s="42">
        <v>118172190</v>
      </c>
      <c r="BY21" s="42">
        <v>25040480</v>
      </c>
      <c r="BZ21" s="42">
        <v>166760611</v>
      </c>
      <c r="CA21" s="42">
        <v>84708590</v>
      </c>
      <c r="CB21" s="42">
        <v>127686063</v>
      </c>
      <c r="CC21" s="42">
        <v>22073270</v>
      </c>
      <c r="CD21" s="42">
        <v>57479011</v>
      </c>
      <c r="CE21" s="42">
        <v>1664236</v>
      </c>
      <c r="CF21" s="42">
        <v>64327187</v>
      </c>
      <c r="CG21" s="42">
        <v>20707511</v>
      </c>
      <c r="CH21" s="42">
        <v>507720334</v>
      </c>
      <c r="CI21" s="42">
        <v>14799185</v>
      </c>
      <c r="CJ21" s="43">
        <f t="shared" si="0"/>
        <v>12482585558</v>
      </c>
    </row>
    <row r="22" spans="1:88" ht="14.25" customHeight="1">
      <c r="A22" s="41" t="s">
        <v>128</v>
      </c>
      <c r="B22" s="42">
        <v>17810205</v>
      </c>
      <c r="C22" s="42">
        <v>4952141</v>
      </c>
      <c r="D22" s="42">
        <v>1580364</v>
      </c>
      <c r="E22" s="42">
        <v>4341970</v>
      </c>
      <c r="F22" s="42">
        <v>649166</v>
      </c>
      <c r="G22" s="42">
        <v>0</v>
      </c>
      <c r="H22" s="42">
        <v>3792982</v>
      </c>
      <c r="I22" s="42">
        <v>923583</v>
      </c>
      <c r="J22" s="42">
        <v>5686057</v>
      </c>
      <c r="K22" s="42">
        <v>8542388</v>
      </c>
      <c r="L22" s="42">
        <v>1130126</v>
      </c>
      <c r="M22" s="42">
        <v>5207202</v>
      </c>
      <c r="N22" s="42">
        <v>0</v>
      </c>
      <c r="O22" s="42">
        <v>554235</v>
      </c>
      <c r="P22" s="42">
        <v>2008762</v>
      </c>
      <c r="Q22" s="42">
        <v>2163845</v>
      </c>
      <c r="R22" s="42">
        <v>1795254</v>
      </c>
      <c r="S22" s="42">
        <v>11703485</v>
      </c>
      <c r="T22" s="42">
        <v>3079747</v>
      </c>
      <c r="U22" s="42">
        <v>1515524</v>
      </c>
      <c r="V22" s="42">
        <v>586800</v>
      </c>
      <c r="W22" s="42">
        <v>2800654</v>
      </c>
      <c r="X22" s="42">
        <v>2323349</v>
      </c>
      <c r="Y22" s="42">
        <v>457610</v>
      </c>
      <c r="Z22" s="42">
        <v>7751692</v>
      </c>
      <c r="AA22" s="42">
        <v>3174267</v>
      </c>
      <c r="AB22" s="42">
        <v>2240422</v>
      </c>
      <c r="AC22" s="42">
        <v>4059352</v>
      </c>
      <c r="AD22" s="42">
        <v>10036494</v>
      </c>
      <c r="AE22" s="42">
        <v>2354916</v>
      </c>
      <c r="AF22" s="42">
        <v>692237</v>
      </c>
      <c r="AG22" s="42">
        <v>8852495</v>
      </c>
      <c r="AH22" s="42">
        <v>1303324</v>
      </c>
      <c r="AI22" s="42">
        <v>0</v>
      </c>
      <c r="AJ22" s="42">
        <v>10449997</v>
      </c>
      <c r="AK22" s="42">
        <v>2081791</v>
      </c>
      <c r="AL22" s="42">
        <v>8131718</v>
      </c>
      <c r="AM22" s="42">
        <v>4147965</v>
      </c>
      <c r="AN22" s="42">
        <v>5830069</v>
      </c>
      <c r="AO22" s="42">
        <v>798271</v>
      </c>
      <c r="AP22" s="42">
        <v>1548289</v>
      </c>
      <c r="AQ22" s="42">
        <v>4673969</v>
      </c>
      <c r="AR22" s="42">
        <v>4845607</v>
      </c>
      <c r="AS22" s="42">
        <v>2686623</v>
      </c>
      <c r="AT22" s="42">
        <v>112686</v>
      </c>
      <c r="AU22" s="42">
        <v>254640</v>
      </c>
      <c r="AV22" s="42">
        <v>33692820</v>
      </c>
      <c r="AW22" s="42">
        <v>1639040</v>
      </c>
      <c r="AX22" s="42">
        <v>1401300</v>
      </c>
      <c r="AY22" s="42">
        <v>409373</v>
      </c>
      <c r="AZ22" s="42">
        <v>67324</v>
      </c>
      <c r="BA22" s="42">
        <v>691080</v>
      </c>
      <c r="BB22" s="42">
        <v>2259352</v>
      </c>
      <c r="BC22" s="42">
        <v>10481681</v>
      </c>
      <c r="BD22" s="42">
        <v>846131</v>
      </c>
      <c r="BE22" s="42">
        <v>180282</v>
      </c>
      <c r="BF22" s="42">
        <v>2342754</v>
      </c>
      <c r="BG22" s="42">
        <v>277786</v>
      </c>
      <c r="BH22" s="42">
        <v>27476358</v>
      </c>
      <c r="BI22" s="42">
        <v>741171</v>
      </c>
      <c r="BJ22" s="42">
        <v>4862241</v>
      </c>
      <c r="BK22" s="42">
        <v>19636426</v>
      </c>
      <c r="BL22" s="42">
        <v>928104</v>
      </c>
      <c r="BM22" s="42">
        <v>2851319</v>
      </c>
      <c r="BN22" s="42">
        <v>666601</v>
      </c>
      <c r="BO22" s="42">
        <v>791535</v>
      </c>
      <c r="BP22" s="42">
        <v>12631154</v>
      </c>
      <c r="BQ22" s="42">
        <v>599764</v>
      </c>
      <c r="BR22" s="42">
        <v>2343822</v>
      </c>
      <c r="BS22" s="42">
        <v>744493</v>
      </c>
      <c r="BT22" s="42">
        <v>806443</v>
      </c>
      <c r="BU22" s="42">
        <v>2013120</v>
      </c>
      <c r="BV22" s="42">
        <v>4579494</v>
      </c>
      <c r="BW22" s="42">
        <v>9028860</v>
      </c>
      <c r="BX22" s="42">
        <v>2635863</v>
      </c>
      <c r="BY22" s="42">
        <v>375958</v>
      </c>
      <c r="BZ22" s="42">
        <v>4459028</v>
      </c>
      <c r="CA22" s="42">
        <v>2727999</v>
      </c>
      <c r="CB22" s="42">
        <v>6533570</v>
      </c>
      <c r="CC22" s="42">
        <v>57800</v>
      </c>
      <c r="CD22" s="42">
        <v>5623509</v>
      </c>
      <c r="CE22" s="42">
        <v>71450</v>
      </c>
      <c r="CF22" s="42">
        <v>1482131</v>
      </c>
      <c r="CG22" s="42">
        <v>848421</v>
      </c>
      <c r="CH22" s="42">
        <v>72132936</v>
      </c>
      <c r="CI22" s="42">
        <v>678095</v>
      </c>
      <c r="CJ22" s="43">
        <f t="shared" si="0"/>
        <v>412248861</v>
      </c>
    </row>
    <row r="23" spans="1:88" ht="14.25" customHeight="1">
      <c r="A23" s="41" t="s">
        <v>130</v>
      </c>
      <c r="B23" s="42">
        <v>388531109</v>
      </c>
      <c r="C23" s="42">
        <v>91253715</v>
      </c>
      <c r="D23" s="42">
        <v>52117214</v>
      </c>
      <c r="E23" s="42">
        <v>168003404</v>
      </c>
      <c r="F23" s="42">
        <v>58431597</v>
      </c>
      <c r="G23" s="42">
        <v>0</v>
      </c>
      <c r="H23" s="42">
        <v>71411907</v>
      </c>
      <c r="I23" s="42">
        <v>21460269</v>
      </c>
      <c r="J23" s="42">
        <v>170337236</v>
      </c>
      <c r="K23" s="42">
        <v>85062291</v>
      </c>
      <c r="L23" s="42">
        <v>29647490</v>
      </c>
      <c r="M23" s="42">
        <v>62844288</v>
      </c>
      <c r="N23" s="42">
        <v>6399231</v>
      </c>
      <c r="O23" s="42">
        <v>108617009</v>
      </c>
      <c r="P23" s="42">
        <v>36192552</v>
      </c>
      <c r="Q23" s="42">
        <v>239741125</v>
      </c>
      <c r="R23" s="42">
        <v>21958596</v>
      </c>
      <c r="S23" s="42">
        <v>38902902</v>
      </c>
      <c r="T23" s="42">
        <v>57687277</v>
      </c>
      <c r="U23" s="42">
        <v>44101211</v>
      </c>
      <c r="V23" s="42">
        <v>11000218</v>
      </c>
      <c r="W23" s="42">
        <v>72195558</v>
      </c>
      <c r="X23" s="42">
        <v>74767854</v>
      </c>
      <c r="Y23" s="42">
        <v>17759577</v>
      </c>
      <c r="Z23" s="42">
        <v>160284839</v>
      </c>
      <c r="AA23" s="42">
        <v>71494463</v>
      </c>
      <c r="AB23" s="42">
        <v>109927852</v>
      </c>
      <c r="AC23" s="42">
        <v>16815299</v>
      </c>
      <c r="AD23" s="42">
        <v>75460555</v>
      </c>
      <c r="AE23" s="42">
        <v>60833174</v>
      </c>
      <c r="AF23" s="42">
        <v>41429241</v>
      </c>
      <c r="AG23" s="42">
        <v>87613031</v>
      </c>
      <c r="AH23" s="42">
        <v>47184874</v>
      </c>
      <c r="AI23" s="42">
        <v>2350777</v>
      </c>
      <c r="AJ23" s="42">
        <v>139119020</v>
      </c>
      <c r="AK23" s="42">
        <v>29718836</v>
      </c>
      <c r="AL23" s="42">
        <v>73095600</v>
      </c>
      <c r="AM23" s="42">
        <v>45337969</v>
      </c>
      <c r="AN23" s="42">
        <v>114378886</v>
      </c>
      <c r="AO23" s="42">
        <v>44189213</v>
      </c>
      <c r="AP23" s="42">
        <v>41905816</v>
      </c>
      <c r="AQ23" s="42">
        <v>108470097</v>
      </c>
      <c r="AR23" s="42">
        <v>89112002</v>
      </c>
      <c r="AS23" s="42">
        <v>16935826</v>
      </c>
      <c r="AT23" s="42">
        <v>6015551</v>
      </c>
      <c r="AU23" s="42">
        <v>20708319</v>
      </c>
      <c r="AV23" s="42">
        <v>169523957</v>
      </c>
      <c r="AW23" s="42">
        <v>62796387</v>
      </c>
      <c r="AX23" s="42">
        <v>47540788</v>
      </c>
      <c r="AY23" s="42">
        <v>5021642</v>
      </c>
      <c r="AZ23" s="42">
        <v>5693247</v>
      </c>
      <c r="BA23" s="42">
        <v>28317624</v>
      </c>
      <c r="BB23" s="42">
        <v>31622698</v>
      </c>
      <c r="BC23" s="42">
        <v>73577480</v>
      </c>
      <c r="BD23" s="42">
        <v>72701447</v>
      </c>
      <c r="BE23" s="42">
        <v>13748336</v>
      </c>
      <c r="BF23" s="42">
        <v>31474471</v>
      </c>
      <c r="BG23" s="42">
        <v>11673509</v>
      </c>
      <c r="BH23" s="42">
        <v>99032541</v>
      </c>
      <c r="BI23" s="42">
        <v>18121919</v>
      </c>
      <c r="BJ23" s="42">
        <v>32543059</v>
      </c>
      <c r="BK23" s="42">
        <v>122137525</v>
      </c>
      <c r="BL23" s="42">
        <v>17995886</v>
      </c>
      <c r="BM23" s="42">
        <v>44718811</v>
      </c>
      <c r="BN23" s="42">
        <v>46758531</v>
      </c>
      <c r="BO23" s="42">
        <v>55857916</v>
      </c>
      <c r="BP23" s="42">
        <v>372431585</v>
      </c>
      <c r="BQ23" s="42">
        <v>10448955</v>
      </c>
      <c r="BR23" s="42">
        <v>230665037</v>
      </c>
      <c r="BS23" s="42">
        <v>21264476</v>
      </c>
      <c r="BT23" s="42">
        <v>59046811</v>
      </c>
      <c r="BU23" s="42">
        <v>44971637</v>
      </c>
      <c r="BV23" s="42">
        <v>39947883</v>
      </c>
      <c r="BW23" s="42">
        <v>74403794</v>
      </c>
      <c r="BX23" s="42">
        <v>32179747</v>
      </c>
      <c r="BY23" s="42">
        <v>8435546</v>
      </c>
      <c r="BZ23" s="42">
        <v>66986022</v>
      </c>
      <c r="CA23" s="42">
        <v>67938670</v>
      </c>
      <c r="CB23" s="42">
        <v>107323761</v>
      </c>
      <c r="CC23" s="42">
        <v>38848648</v>
      </c>
      <c r="CD23" s="42">
        <v>61402961</v>
      </c>
      <c r="CE23" s="42">
        <v>583342</v>
      </c>
      <c r="CF23" s="42">
        <v>26128745</v>
      </c>
      <c r="CG23" s="42">
        <v>10701406</v>
      </c>
      <c r="CH23" s="42">
        <v>316672887</v>
      </c>
      <c r="CI23" s="42">
        <v>2757315</v>
      </c>
      <c r="CJ23" s="43">
        <f t="shared" si="0"/>
        <v>5914801872</v>
      </c>
    </row>
    <row r="24" spans="1:88" ht="24">
      <c r="A24" s="41" t="s">
        <v>132</v>
      </c>
      <c r="B24" s="42">
        <v>0</v>
      </c>
      <c r="C24" s="42">
        <v>4246278</v>
      </c>
      <c r="D24" s="42">
        <v>94920</v>
      </c>
      <c r="E24" s="42">
        <v>1818772</v>
      </c>
      <c r="F24" s="42">
        <v>0</v>
      </c>
      <c r="G24" s="42">
        <v>0</v>
      </c>
      <c r="H24" s="42">
        <v>0</v>
      </c>
      <c r="I24" s="42">
        <v>0</v>
      </c>
      <c r="J24" s="42">
        <v>2400</v>
      </c>
      <c r="K24" s="42">
        <v>196456</v>
      </c>
      <c r="L24" s="42">
        <v>0</v>
      </c>
      <c r="M24" s="42">
        <v>30000</v>
      </c>
      <c r="N24" s="42">
        <v>39600</v>
      </c>
      <c r="O24" s="42">
        <v>810466</v>
      </c>
      <c r="P24" s="42">
        <v>95500</v>
      </c>
      <c r="Q24" s="42">
        <v>5947208</v>
      </c>
      <c r="R24" s="42">
        <v>0</v>
      </c>
      <c r="S24" s="42">
        <v>21090</v>
      </c>
      <c r="T24" s="42">
        <v>0</v>
      </c>
      <c r="U24" s="42">
        <v>6210</v>
      </c>
      <c r="V24" s="42">
        <v>0</v>
      </c>
      <c r="W24" s="42">
        <v>798223</v>
      </c>
      <c r="X24" s="42">
        <v>0</v>
      </c>
      <c r="Y24" s="42">
        <v>26242</v>
      </c>
      <c r="Z24" s="42">
        <v>0</v>
      </c>
      <c r="AA24" s="42">
        <v>238142</v>
      </c>
      <c r="AB24" s="42">
        <v>0</v>
      </c>
      <c r="AC24" s="42">
        <v>284675</v>
      </c>
      <c r="AD24" s="42">
        <v>0</v>
      </c>
      <c r="AE24" s="42">
        <v>0</v>
      </c>
      <c r="AF24" s="42">
        <v>0</v>
      </c>
      <c r="AG24" s="42">
        <v>0</v>
      </c>
      <c r="AH24" s="42">
        <v>155417</v>
      </c>
      <c r="AI24" s="42">
        <v>0</v>
      </c>
      <c r="AJ24" s="42">
        <v>38071</v>
      </c>
      <c r="AK24" s="42">
        <v>0</v>
      </c>
      <c r="AL24" s="42">
        <v>3810626</v>
      </c>
      <c r="AM24" s="42">
        <v>0</v>
      </c>
      <c r="AN24" s="42">
        <v>1130868</v>
      </c>
      <c r="AO24" s="42">
        <v>2105939</v>
      </c>
      <c r="AP24" s="42">
        <v>109186</v>
      </c>
      <c r="AQ24" s="42">
        <v>6444</v>
      </c>
      <c r="AR24" s="42">
        <v>614037</v>
      </c>
      <c r="AS24" s="42">
        <v>0</v>
      </c>
      <c r="AT24" s="42">
        <v>0</v>
      </c>
      <c r="AU24" s="42">
        <v>1218200</v>
      </c>
      <c r="AV24" s="42">
        <v>2251851</v>
      </c>
      <c r="AW24" s="42">
        <v>0</v>
      </c>
      <c r="AX24" s="42">
        <v>2717225</v>
      </c>
      <c r="AY24" s="42">
        <v>324300</v>
      </c>
      <c r="AZ24" s="42">
        <v>0</v>
      </c>
      <c r="BA24" s="42">
        <v>0</v>
      </c>
      <c r="BB24" s="42">
        <v>0</v>
      </c>
      <c r="BC24" s="42">
        <v>18900</v>
      </c>
      <c r="BD24" s="42">
        <v>0</v>
      </c>
      <c r="BE24" s="42">
        <v>0</v>
      </c>
      <c r="BF24" s="42">
        <v>0</v>
      </c>
      <c r="BG24" s="42">
        <v>0</v>
      </c>
      <c r="BH24" s="42">
        <v>221340</v>
      </c>
      <c r="BI24" s="42">
        <v>481646</v>
      </c>
      <c r="BJ24" s="42">
        <v>9990</v>
      </c>
      <c r="BK24" s="42">
        <v>460895</v>
      </c>
      <c r="BL24" s="42">
        <v>0</v>
      </c>
      <c r="BM24" s="42">
        <v>20500</v>
      </c>
      <c r="BN24" s="42">
        <v>0</v>
      </c>
      <c r="BO24" s="42">
        <v>38900</v>
      </c>
      <c r="BP24" s="42">
        <v>6889891</v>
      </c>
      <c r="BQ24" s="42">
        <v>2700</v>
      </c>
      <c r="BR24" s="42">
        <v>0</v>
      </c>
      <c r="BS24" s="42">
        <v>230328</v>
      </c>
      <c r="BT24" s="42">
        <v>70000</v>
      </c>
      <c r="BU24" s="42">
        <v>40000</v>
      </c>
      <c r="BV24" s="42">
        <v>0</v>
      </c>
      <c r="BW24" s="42">
        <v>938</v>
      </c>
      <c r="BX24" s="42">
        <v>0</v>
      </c>
      <c r="BY24" s="42">
        <v>33000</v>
      </c>
      <c r="BZ24" s="42">
        <v>35279</v>
      </c>
      <c r="CA24" s="42">
        <v>2161231</v>
      </c>
      <c r="CB24" s="42">
        <v>0</v>
      </c>
      <c r="CC24" s="42">
        <v>5500</v>
      </c>
      <c r="CD24" s="42">
        <v>0</v>
      </c>
      <c r="CE24" s="42">
        <v>0</v>
      </c>
      <c r="CF24" s="42">
        <v>0</v>
      </c>
      <c r="CG24" s="42">
        <v>0</v>
      </c>
      <c r="CH24" s="42">
        <v>7536291</v>
      </c>
      <c r="CI24" s="42">
        <v>0</v>
      </c>
      <c r="CJ24" s="43">
        <f t="shared" si="0"/>
        <v>47395675</v>
      </c>
    </row>
    <row r="25" spans="1:88" ht="48">
      <c r="A25" s="41" t="s">
        <v>134</v>
      </c>
      <c r="B25" s="42">
        <v>7175607979</v>
      </c>
      <c r="C25" s="42">
        <v>1775285495</v>
      </c>
      <c r="D25" s="42">
        <v>467473759</v>
      </c>
      <c r="E25" s="42">
        <v>1072011708</v>
      </c>
      <c r="F25" s="42">
        <v>437396815</v>
      </c>
      <c r="G25" s="42">
        <v>8425351</v>
      </c>
      <c r="H25" s="42">
        <v>1148725190</v>
      </c>
      <c r="I25" s="42">
        <v>479557503</v>
      </c>
      <c r="J25" s="42">
        <v>710154947</v>
      </c>
      <c r="K25" s="42">
        <v>1659890356</v>
      </c>
      <c r="L25" s="42">
        <v>696045352</v>
      </c>
      <c r="M25" s="42">
        <v>1486444173</v>
      </c>
      <c r="N25" s="42">
        <v>132582662</v>
      </c>
      <c r="O25" s="42">
        <v>718400703</v>
      </c>
      <c r="P25" s="42">
        <v>442083434</v>
      </c>
      <c r="Q25" s="42">
        <v>2675764406</v>
      </c>
      <c r="R25" s="42">
        <v>311874539</v>
      </c>
      <c r="S25" s="42">
        <v>581062292</v>
      </c>
      <c r="T25" s="42">
        <v>620222038</v>
      </c>
      <c r="U25" s="42">
        <v>450148938</v>
      </c>
      <c r="V25" s="42">
        <v>294426883</v>
      </c>
      <c r="W25" s="42">
        <v>3396552231</v>
      </c>
      <c r="X25" s="42">
        <v>564561334</v>
      </c>
      <c r="Y25" s="42">
        <v>437943767</v>
      </c>
      <c r="Z25" s="42">
        <v>5801484262</v>
      </c>
      <c r="AA25" s="42">
        <v>1264326015</v>
      </c>
      <c r="AB25" s="42">
        <v>525076319</v>
      </c>
      <c r="AC25" s="42">
        <v>466214221</v>
      </c>
      <c r="AD25" s="42">
        <v>837578841</v>
      </c>
      <c r="AE25" s="42">
        <v>758802705</v>
      </c>
      <c r="AF25" s="42">
        <v>176400728</v>
      </c>
      <c r="AG25" s="42">
        <v>3197728658</v>
      </c>
      <c r="AH25" s="42">
        <v>598687857</v>
      </c>
      <c r="AI25" s="42">
        <v>79966852</v>
      </c>
      <c r="AJ25" s="42">
        <v>2677083964</v>
      </c>
      <c r="AK25" s="42">
        <v>411235992</v>
      </c>
      <c r="AL25" s="42">
        <v>1662058732</v>
      </c>
      <c r="AM25" s="42">
        <v>2254947813</v>
      </c>
      <c r="AN25" s="42">
        <v>1613381978</v>
      </c>
      <c r="AO25" s="42">
        <v>447123908</v>
      </c>
      <c r="AP25" s="42">
        <v>895950849</v>
      </c>
      <c r="AQ25" s="42">
        <v>1282920337</v>
      </c>
      <c r="AR25" s="42">
        <v>1328706971</v>
      </c>
      <c r="AS25" s="42">
        <v>355938180</v>
      </c>
      <c r="AT25" s="42">
        <v>228742408</v>
      </c>
      <c r="AU25" s="42">
        <v>205639519</v>
      </c>
      <c r="AV25" s="42">
        <v>2752461457</v>
      </c>
      <c r="AW25" s="42">
        <v>933601613</v>
      </c>
      <c r="AX25" s="42">
        <v>980879646</v>
      </c>
      <c r="AY25" s="42">
        <v>157040640</v>
      </c>
      <c r="AZ25" s="42">
        <v>153803678</v>
      </c>
      <c r="BA25" s="42">
        <v>454060203</v>
      </c>
      <c r="BB25" s="42">
        <v>548469536</v>
      </c>
      <c r="BC25" s="42">
        <v>960358124</v>
      </c>
      <c r="BD25" s="42">
        <v>411279133</v>
      </c>
      <c r="BE25" s="42">
        <v>403568569</v>
      </c>
      <c r="BF25" s="42">
        <v>1034985809</v>
      </c>
      <c r="BG25" s="42">
        <v>300853419</v>
      </c>
      <c r="BH25" s="42">
        <v>3056608328</v>
      </c>
      <c r="BI25" s="42">
        <v>356249494</v>
      </c>
      <c r="BJ25" s="42">
        <v>395355126</v>
      </c>
      <c r="BK25" s="42">
        <v>3274939063</v>
      </c>
      <c r="BL25" s="42">
        <v>1133446724</v>
      </c>
      <c r="BM25" s="42">
        <v>1813190680</v>
      </c>
      <c r="BN25" s="42">
        <v>928465390</v>
      </c>
      <c r="BO25" s="42">
        <v>839865678</v>
      </c>
      <c r="BP25" s="42">
        <v>4186343301</v>
      </c>
      <c r="BQ25" s="42">
        <v>260039245</v>
      </c>
      <c r="BR25" s="42">
        <v>1984071014</v>
      </c>
      <c r="BS25" s="42">
        <v>563477765</v>
      </c>
      <c r="BT25" s="42">
        <v>851609260</v>
      </c>
      <c r="BU25" s="42">
        <v>1163985025</v>
      </c>
      <c r="BV25" s="42">
        <v>860275675</v>
      </c>
      <c r="BW25" s="42">
        <v>1384517959</v>
      </c>
      <c r="BX25" s="42">
        <v>947636929</v>
      </c>
      <c r="BY25" s="42">
        <v>916845083</v>
      </c>
      <c r="BZ25" s="42">
        <v>1110774176</v>
      </c>
      <c r="CA25" s="42">
        <v>2054494079</v>
      </c>
      <c r="CB25" s="42">
        <v>1610601789</v>
      </c>
      <c r="CC25" s="42">
        <v>2488779598</v>
      </c>
      <c r="CD25" s="42">
        <v>833799781</v>
      </c>
      <c r="CE25" s="42">
        <v>35587574</v>
      </c>
      <c r="CF25" s="42">
        <v>826788564</v>
      </c>
      <c r="CG25" s="42">
        <v>643142354</v>
      </c>
      <c r="CH25" s="42">
        <v>10877934212</v>
      </c>
      <c r="CI25" s="42">
        <v>263848160</v>
      </c>
      <c r="CJ25" s="43">
        <f t="shared" si="0"/>
        <v>109566672817</v>
      </c>
    </row>
    <row r="26" spans="1:88" ht="24">
      <c r="A26" s="41" t="s">
        <v>161</v>
      </c>
      <c r="B26" s="42">
        <v>4833080902</v>
      </c>
      <c r="C26" s="42">
        <v>496228315</v>
      </c>
      <c r="D26" s="42">
        <v>199793576</v>
      </c>
      <c r="E26" s="42">
        <v>635554869</v>
      </c>
      <c r="F26" s="42">
        <v>145569722</v>
      </c>
      <c r="G26" s="42">
        <v>1041253</v>
      </c>
      <c r="H26" s="42">
        <v>663967411</v>
      </c>
      <c r="I26" s="42">
        <v>111386513</v>
      </c>
      <c r="J26" s="42">
        <v>331402746</v>
      </c>
      <c r="K26" s="42">
        <v>575304941</v>
      </c>
      <c r="L26" s="42">
        <v>436247454</v>
      </c>
      <c r="M26" s="42">
        <v>662669683</v>
      </c>
      <c r="N26" s="42">
        <v>62321837</v>
      </c>
      <c r="O26" s="42">
        <v>368721096</v>
      </c>
      <c r="P26" s="42">
        <v>224082764</v>
      </c>
      <c r="Q26" s="42">
        <v>1538736967</v>
      </c>
      <c r="R26" s="42">
        <v>213977241</v>
      </c>
      <c r="S26" s="42">
        <v>298319425</v>
      </c>
      <c r="T26" s="42">
        <v>366225553</v>
      </c>
      <c r="U26" s="42">
        <v>159562073</v>
      </c>
      <c r="V26" s="42">
        <v>196894101</v>
      </c>
      <c r="W26" s="42">
        <v>2885528365</v>
      </c>
      <c r="X26" s="42">
        <v>272126382</v>
      </c>
      <c r="Y26" s="42">
        <v>277776376</v>
      </c>
      <c r="Z26" s="42">
        <v>2856682917</v>
      </c>
      <c r="AA26" s="42">
        <v>521373423</v>
      </c>
      <c r="AB26" s="42">
        <v>89215414</v>
      </c>
      <c r="AC26" s="42">
        <v>185978856</v>
      </c>
      <c r="AD26" s="42">
        <v>450323528</v>
      </c>
      <c r="AE26" s="42">
        <v>518498687</v>
      </c>
      <c r="AF26" s="42">
        <v>108216408</v>
      </c>
      <c r="AG26" s="42">
        <v>1377262491</v>
      </c>
      <c r="AH26" s="42">
        <v>310067831</v>
      </c>
      <c r="AI26" s="42">
        <v>25558037</v>
      </c>
      <c r="AJ26" s="42">
        <v>1835414429</v>
      </c>
      <c r="AK26" s="42">
        <v>272014436</v>
      </c>
      <c r="AL26" s="42">
        <v>541047861</v>
      </c>
      <c r="AM26" s="42">
        <v>1245447815</v>
      </c>
      <c r="AN26" s="42">
        <v>840631643</v>
      </c>
      <c r="AO26" s="42">
        <v>265172804</v>
      </c>
      <c r="AP26" s="42">
        <v>565426077</v>
      </c>
      <c r="AQ26" s="42">
        <v>727231099</v>
      </c>
      <c r="AR26" s="42">
        <v>704359377</v>
      </c>
      <c r="AS26" s="42">
        <v>197699220</v>
      </c>
      <c r="AT26" s="42">
        <v>114842290</v>
      </c>
      <c r="AU26" s="42">
        <v>52261077</v>
      </c>
      <c r="AV26" s="42">
        <v>1597926253</v>
      </c>
      <c r="AW26" s="42">
        <v>471941761</v>
      </c>
      <c r="AX26" s="42">
        <v>574094604</v>
      </c>
      <c r="AY26" s="42">
        <v>102933340</v>
      </c>
      <c r="AZ26" s="42">
        <v>96745774</v>
      </c>
      <c r="BA26" s="42">
        <v>157807142</v>
      </c>
      <c r="BB26" s="42">
        <v>333982425</v>
      </c>
      <c r="BC26" s="42">
        <v>471646127</v>
      </c>
      <c r="BD26" s="42">
        <v>184910043</v>
      </c>
      <c r="BE26" s="42">
        <v>191178743</v>
      </c>
      <c r="BF26" s="42">
        <v>519343470</v>
      </c>
      <c r="BG26" s="42">
        <v>150665188</v>
      </c>
      <c r="BH26" s="42">
        <v>2237111596</v>
      </c>
      <c r="BI26" s="42">
        <v>210086027</v>
      </c>
      <c r="BJ26" s="42">
        <v>153549416</v>
      </c>
      <c r="BK26" s="42">
        <v>2116514071</v>
      </c>
      <c r="BL26" s="42">
        <v>789659202</v>
      </c>
      <c r="BM26" s="42">
        <v>720844142</v>
      </c>
      <c r="BN26" s="42">
        <v>395611040</v>
      </c>
      <c r="BO26" s="42">
        <v>461477427</v>
      </c>
      <c r="BP26" s="42">
        <v>2391112828</v>
      </c>
      <c r="BQ26" s="42">
        <v>128351213</v>
      </c>
      <c r="BR26" s="42">
        <v>1085048340</v>
      </c>
      <c r="BS26" s="42">
        <v>349435362</v>
      </c>
      <c r="BT26" s="42">
        <v>577406075</v>
      </c>
      <c r="BU26" s="42">
        <v>800804288</v>
      </c>
      <c r="BV26" s="42">
        <v>444329840</v>
      </c>
      <c r="BW26" s="42">
        <v>502376537</v>
      </c>
      <c r="BX26" s="42">
        <v>339648815</v>
      </c>
      <c r="BY26" s="42">
        <v>596774833</v>
      </c>
      <c r="BZ26" s="42">
        <v>665954630</v>
      </c>
      <c r="CA26" s="42">
        <v>1027829604</v>
      </c>
      <c r="CB26" s="42">
        <v>731441435</v>
      </c>
      <c r="CC26" s="42">
        <v>2301987099</v>
      </c>
      <c r="CD26" s="42">
        <v>112089705</v>
      </c>
      <c r="CE26" s="42">
        <v>25770555</v>
      </c>
      <c r="CF26" s="42">
        <v>194819461</v>
      </c>
      <c r="CG26" s="42">
        <v>218787931</v>
      </c>
      <c r="CH26" s="42">
        <v>2920775095</v>
      </c>
      <c r="CI26" s="42">
        <v>192797184</v>
      </c>
      <c r="CJ26" s="43">
        <f t="shared" si="0"/>
        <v>57306813906</v>
      </c>
    </row>
    <row r="27" spans="1:88" ht="15">
      <c r="A27" s="41" t="s">
        <v>128</v>
      </c>
      <c r="B27" s="42">
        <v>92706992</v>
      </c>
      <c r="C27" s="42">
        <v>29489934</v>
      </c>
      <c r="D27" s="42">
        <v>26184543</v>
      </c>
      <c r="E27" s="42">
        <v>24643290</v>
      </c>
      <c r="F27" s="42">
        <v>9955406</v>
      </c>
      <c r="G27" s="42">
        <v>44048</v>
      </c>
      <c r="H27" s="42">
        <v>11953040</v>
      </c>
      <c r="I27" s="42">
        <v>5783601</v>
      </c>
      <c r="J27" s="42">
        <v>26365975</v>
      </c>
      <c r="K27" s="42">
        <v>160759419</v>
      </c>
      <c r="L27" s="42">
        <v>9972771</v>
      </c>
      <c r="M27" s="42">
        <v>32725754</v>
      </c>
      <c r="N27" s="42">
        <v>2921698</v>
      </c>
      <c r="O27" s="42">
        <v>48287347</v>
      </c>
      <c r="P27" s="42">
        <v>4711783</v>
      </c>
      <c r="Q27" s="42">
        <v>81843648</v>
      </c>
      <c r="R27" s="42">
        <v>5015841</v>
      </c>
      <c r="S27" s="42">
        <v>33862982</v>
      </c>
      <c r="T27" s="42">
        <v>32648533</v>
      </c>
      <c r="U27" s="42">
        <v>7104136</v>
      </c>
      <c r="V27" s="42">
        <v>8918435</v>
      </c>
      <c r="W27" s="42">
        <v>31291878</v>
      </c>
      <c r="X27" s="42">
        <v>21562336</v>
      </c>
      <c r="Y27" s="42">
        <v>9062907</v>
      </c>
      <c r="Z27" s="42">
        <v>162480011</v>
      </c>
      <c r="AA27" s="42">
        <v>42972965</v>
      </c>
      <c r="AB27" s="42">
        <v>29953121</v>
      </c>
      <c r="AC27" s="42">
        <v>31691896</v>
      </c>
      <c r="AD27" s="42">
        <v>22550272</v>
      </c>
      <c r="AE27" s="42">
        <v>12066509</v>
      </c>
      <c r="AF27" s="42">
        <v>1111021</v>
      </c>
      <c r="AG27" s="42">
        <v>96793380</v>
      </c>
      <c r="AH27" s="42">
        <v>13676541</v>
      </c>
      <c r="AI27" s="42">
        <v>4845148</v>
      </c>
      <c r="AJ27" s="42">
        <v>162297106</v>
      </c>
      <c r="AK27" s="42">
        <v>10360489</v>
      </c>
      <c r="AL27" s="42">
        <v>46170162</v>
      </c>
      <c r="AM27" s="42">
        <v>170464672</v>
      </c>
      <c r="AN27" s="42">
        <v>41283530</v>
      </c>
      <c r="AO27" s="42">
        <v>17353513</v>
      </c>
      <c r="AP27" s="42">
        <v>19087771</v>
      </c>
      <c r="AQ27" s="42">
        <v>49918105</v>
      </c>
      <c r="AR27" s="42">
        <v>41296867</v>
      </c>
      <c r="AS27" s="42">
        <v>9321596</v>
      </c>
      <c r="AT27" s="42">
        <v>30347105</v>
      </c>
      <c r="AU27" s="42">
        <v>8580447</v>
      </c>
      <c r="AV27" s="42">
        <v>93719643</v>
      </c>
      <c r="AW27" s="42">
        <v>26969394</v>
      </c>
      <c r="AX27" s="42">
        <v>33464194</v>
      </c>
      <c r="AY27" s="42">
        <v>2512842</v>
      </c>
      <c r="AZ27" s="42">
        <v>3080587</v>
      </c>
      <c r="BA27" s="42">
        <v>10266428</v>
      </c>
      <c r="BB27" s="42">
        <v>13633540</v>
      </c>
      <c r="BC27" s="42">
        <v>46902180</v>
      </c>
      <c r="BD27" s="42">
        <v>12611961</v>
      </c>
      <c r="BE27" s="42">
        <v>3326771</v>
      </c>
      <c r="BF27" s="42">
        <v>45595756</v>
      </c>
      <c r="BG27" s="42">
        <v>1510866</v>
      </c>
      <c r="BH27" s="42">
        <v>77546405</v>
      </c>
      <c r="BI27" s="42">
        <v>3627372</v>
      </c>
      <c r="BJ27" s="42">
        <v>34631966</v>
      </c>
      <c r="BK27" s="42">
        <v>16091471</v>
      </c>
      <c r="BL27" s="42">
        <v>18907442</v>
      </c>
      <c r="BM27" s="42">
        <v>49761783</v>
      </c>
      <c r="BN27" s="42">
        <v>42656119</v>
      </c>
      <c r="BO27" s="42">
        <v>28669165</v>
      </c>
      <c r="BP27" s="42">
        <v>112330527</v>
      </c>
      <c r="BQ27" s="42">
        <v>13149240</v>
      </c>
      <c r="BR27" s="42">
        <v>77906894</v>
      </c>
      <c r="BS27" s="42">
        <v>17786003</v>
      </c>
      <c r="BT27" s="42">
        <v>17110288</v>
      </c>
      <c r="BU27" s="42">
        <v>54929151</v>
      </c>
      <c r="BV27" s="42">
        <v>23487767</v>
      </c>
      <c r="BW27" s="42">
        <v>33737195</v>
      </c>
      <c r="BX27" s="42">
        <v>35718773</v>
      </c>
      <c r="BY27" s="42">
        <v>25058520</v>
      </c>
      <c r="BZ27" s="42">
        <v>43236228</v>
      </c>
      <c r="CA27" s="42">
        <v>88921297</v>
      </c>
      <c r="CB27" s="42">
        <v>144103037</v>
      </c>
      <c r="CC27" s="42">
        <v>5774922</v>
      </c>
      <c r="CD27" s="42">
        <v>37214431</v>
      </c>
      <c r="CE27" s="42">
        <v>13568</v>
      </c>
      <c r="CF27" s="42">
        <v>3711489</v>
      </c>
      <c r="CG27" s="42">
        <v>15895091</v>
      </c>
      <c r="CH27" s="42">
        <v>191762541</v>
      </c>
      <c r="CI27" s="42">
        <v>3446524</v>
      </c>
      <c r="CJ27" s="43">
        <f t="shared" si="0"/>
        <v>3253217895</v>
      </c>
    </row>
    <row r="28" spans="1:88" ht="14.25" customHeight="1">
      <c r="A28" s="41" t="s">
        <v>139</v>
      </c>
      <c r="B28" s="42">
        <v>1196386</v>
      </c>
      <c r="C28" s="42">
        <v>3238117</v>
      </c>
      <c r="D28" s="42">
        <v>3947580</v>
      </c>
      <c r="E28" s="42">
        <v>849759</v>
      </c>
      <c r="F28" s="42">
        <v>4656149</v>
      </c>
      <c r="G28" s="42">
        <v>0</v>
      </c>
      <c r="H28" s="42">
        <v>2116503</v>
      </c>
      <c r="I28" s="42">
        <v>3067059</v>
      </c>
      <c r="J28" s="42">
        <v>3070034</v>
      </c>
      <c r="K28" s="42">
        <v>794945</v>
      </c>
      <c r="L28" s="42">
        <v>417829</v>
      </c>
      <c r="M28" s="42">
        <v>19244979</v>
      </c>
      <c r="N28" s="42">
        <v>10551</v>
      </c>
      <c r="O28" s="42">
        <v>4339961</v>
      </c>
      <c r="P28" s="42">
        <v>8537371</v>
      </c>
      <c r="Q28" s="42">
        <v>55982914</v>
      </c>
      <c r="R28" s="42">
        <v>3653336</v>
      </c>
      <c r="S28" s="42">
        <v>1024281</v>
      </c>
      <c r="T28" s="42">
        <v>450152</v>
      </c>
      <c r="U28" s="42">
        <v>4249044</v>
      </c>
      <c r="V28" s="42">
        <v>692875</v>
      </c>
      <c r="W28" s="42">
        <v>17343647</v>
      </c>
      <c r="X28" s="42">
        <v>2528288</v>
      </c>
      <c r="Y28" s="42">
        <v>662789</v>
      </c>
      <c r="Z28" s="42">
        <v>11191086</v>
      </c>
      <c r="AA28" s="42">
        <v>8115466</v>
      </c>
      <c r="AB28" s="42">
        <v>286135</v>
      </c>
      <c r="AC28" s="42">
        <v>2323404</v>
      </c>
      <c r="AD28" s="42">
        <v>2441776</v>
      </c>
      <c r="AE28" s="42">
        <v>800172</v>
      </c>
      <c r="AF28" s="42">
        <v>2007267</v>
      </c>
      <c r="AG28" s="42">
        <v>2140457</v>
      </c>
      <c r="AH28" s="42">
        <v>674373</v>
      </c>
      <c r="AI28" s="42">
        <v>24871</v>
      </c>
      <c r="AJ28" s="42">
        <v>3620769</v>
      </c>
      <c r="AK28" s="42">
        <v>3584111</v>
      </c>
      <c r="AL28" s="42">
        <v>4972782</v>
      </c>
      <c r="AM28" s="42">
        <v>13962953</v>
      </c>
      <c r="AN28" s="42">
        <v>4020583</v>
      </c>
      <c r="AO28" s="42">
        <v>1675058</v>
      </c>
      <c r="AP28" s="42">
        <v>194960</v>
      </c>
      <c r="AQ28" s="42">
        <v>21768163</v>
      </c>
      <c r="AR28" s="42">
        <v>1003919</v>
      </c>
      <c r="AS28" s="42">
        <v>7116227</v>
      </c>
      <c r="AT28" s="42">
        <v>295939</v>
      </c>
      <c r="AU28" s="42">
        <v>105958</v>
      </c>
      <c r="AV28" s="42">
        <v>6089390</v>
      </c>
      <c r="AW28" s="42">
        <v>1617188</v>
      </c>
      <c r="AX28" s="42">
        <v>460363</v>
      </c>
      <c r="AY28" s="42">
        <v>2255211</v>
      </c>
      <c r="AZ28" s="42">
        <v>366979</v>
      </c>
      <c r="BA28" s="42">
        <v>1602146</v>
      </c>
      <c r="BB28" s="42">
        <v>986429</v>
      </c>
      <c r="BC28" s="42">
        <v>2728519</v>
      </c>
      <c r="BD28" s="42">
        <v>734312</v>
      </c>
      <c r="BE28" s="42">
        <v>397842</v>
      </c>
      <c r="BF28" s="42">
        <v>5523798</v>
      </c>
      <c r="BG28" s="42">
        <v>734248</v>
      </c>
      <c r="BH28" s="42">
        <v>19685006</v>
      </c>
      <c r="BI28" s="42">
        <v>1408100</v>
      </c>
      <c r="BJ28" s="42">
        <v>3681457</v>
      </c>
      <c r="BK28" s="42">
        <v>491569</v>
      </c>
      <c r="BL28" s="42">
        <v>1988384</v>
      </c>
      <c r="BM28" s="42">
        <v>6109999</v>
      </c>
      <c r="BN28" s="42">
        <v>28705281</v>
      </c>
      <c r="BO28" s="42">
        <v>3776970</v>
      </c>
      <c r="BP28" s="42">
        <v>18178396</v>
      </c>
      <c r="BQ28" s="42">
        <v>863073</v>
      </c>
      <c r="BR28" s="42">
        <v>3940439</v>
      </c>
      <c r="BS28" s="42">
        <v>250460</v>
      </c>
      <c r="BT28" s="42">
        <v>1355736</v>
      </c>
      <c r="BU28" s="42">
        <v>4495321</v>
      </c>
      <c r="BV28" s="42">
        <v>65257</v>
      </c>
      <c r="BW28" s="42">
        <v>2375122</v>
      </c>
      <c r="BX28" s="42">
        <v>2396730</v>
      </c>
      <c r="BY28" s="42">
        <v>3032502</v>
      </c>
      <c r="BZ28" s="42">
        <v>10559046</v>
      </c>
      <c r="CA28" s="42">
        <v>7592783</v>
      </c>
      <c r="CB28" s="42">
        <v>3883881</v>
      </c>
      <c r="CC28" s="42">
        <v>998302</v>
      </c>
      <c r="CD28" s="42">
        <v>1352799</v>
      </c>
      <c r="CE28" s="42">
        <v>352336</v>
      </c>
      <c r="CF28" s="42">
        <v>3949100</v>
      </c>
      <c r="CG28" s="42">
        <v>724591</v>
      </c>
      <c r="CH28" s="42">
        <v>31867678</v>
      </c>
      <c r="CI28" s="42">
        <v>359424</v>
      </c>
      <c r="CJ28" s="43">
        <f t="shared" si="0"/>
        <v>422337145</v>
      </c>
    </row>
    <row r="29" spans="1:88" ht="24">
      <c r="A29" s="41" t="s">
        <v>141</v>
      </c>
      <c r="B29" s="42">
        <v>1577057894</v>
      </c>
      <c r="C29" s="42">
        <v>386818718</v>
      </c>
      <c r="D29" s="42">
        <v>78302771</v>
      </c>
      <c r="E29" s="42">
        <v>187380051</v>
      </c>
      <c r="F29" s="42">
        <v>51799562</v>
      </c>
      <c r="G29" s="42">
        <v>6090688</v>
      </c>
      <c r="H29" s="42">
        <v>122811805</v>
      </c>
      <c r="I29" s="42">
        <v>143285065</v>
      </c>
      <c r="J29" s="42">
        <v>164350041</v>
      </c>
      <c r="K29" s="42">
        <v>562073950</v>
      </c>
      <c r="L29" s="42">
        <v>101953847</v>
      </c>
      <c r="M29" s="42">
        <v>333055437</v>
      </c>
      <c r="N29" s="42">
        <v>35860940</v>
      </c>
      <c r="O29" s="42">
        <v>57008396</v>
      </c>
      <c r="P29" s="42">
        <v>66088285</v>
      </c>
      <c r="Q29" s="42">
        <v>554084640</v>
      </c>
      <c r="R29" s="42">
        <v>36528765</v>
      </c>
      <c r="S29" s="42">
        <v>85533277</v>
      </c>
      <c r="T29" s="42">
        <v>87739933</v>
      </c>
      <c r="U29" s="42">
        <v>158512291</v>
      </c>
      <c r="V29" s="42">
        <v>23271000</v>
      </c>
      <c r="W29" s="42">
        <v>160987528</v>
      </c>
      <c r="X29" s="42">
        <v>65550933</v>
      </c>
      <c r="Y29" s="42">
        <v>86239294</v>
      </c>
      <c r="Z29" s="42">
        <v>2063677449</v>
      </c>
      <c r="AA29" s="42">
        <v>311205013</v>
      </c>
      <c r="AB29" s="42">
        <v>126509932</v>
      </c>
      <c r="AC29" s="42">
        <v>131647886</v>
      </c>
      <c r="AD29" s="42">
        <v>143175328</v>
      </c>
      <c r="AE29" s="42">
        <v>83556252</v>
      </c>
      <c r="AF29" s="42">
        <v>11341221</v>
      </c>
      <c r="AG29" s="42">
        <v>594959891</v>
      </c>
      <c r="AH29" s="42">
        <v>56146542</v>
      </c>
      <c r="AI29" s="42">
        <v>23920004</v>
      </c>
      <c r="AJ29" s="42">
        <v>319487212</v>
      </c>
      <c r="AK29" s="42">
        <v>34050987</v>
      </c>
      <c r="AL29" s="42">
        <v>266966738</v>
      </c>
      <c r="AM29" s="42">
        <v>597694106</v>
      </c>
      <c r="AN29" s="42">
        <v>286178252</v>
      </c>
      <c r="AO29" s="42">
        <v>89319527</v>
      </c>
      <c r="AP29" s="42">
        <v>126531607</v>
      </c>
      <c r="AQ29" s="42">
        <v>165051866</v>
      </c>
      <c r="AR29" s="42">
        <v>218908493</v>
      </c>
      <c r="AS29" s="42">
        <v>69507431</v>
      </c>
      <c r="AT29" s="42">
        <v>41878938</v>
      </c>
      <c r="AU29" s="42">
        <v>16825545</v>
      </c>
      <c r="AV29" s="42">
        <v>539786551</v>
      </c>
      <c r="AW29" s="42">
        <v>199203980</v>
      </c>
      <c r="AX29" s="42">
        <v>149978770</v>
      </c>
      <c r="AY29" s="42">
        <v>15281396</v>
      </c>
      <c r="AZ29" s="42">
        <v>23271520</v>
      </c>
      <c r="BA29" s="42">
        <v>79461260</v>
      </c>
      <c r="BB29" s="42">
        <v>75445937</v>
      </c>
      <c r="BC29" s="42">
        <v>239168806</v>
      </c>
      <c r="BD29" s="42">
        <v>102018520</v>
      </c>
      <c r="BE29" s="42">
        <v>78367658</v>
      </c>
      <c r="BF29" s="42">
        <v>201647710</v>
      </c>
      <c r="BG29" s="42">
        <v>58527150</v>
      </c>
      <c r="BH29" s="42">
        <v>396100093</v>
      </c>
      <c r="BI29" s="42">
        <v>50880736</v>
      </c>
      <c r="BJ29" s="42">
        <v>104382908</v>
      </c>
      <c r="BK29" s="42">
        <v>730827843</v>
      </c>
      <c r="BL29" s="42">
        <v>164760007</v>
      </c>
      <c r="BM29" s="42">
        <v>496525920</v>
      </c>
      <c r="BN29" s="42">
        <v>136173167</v>
      </c>
      <c r="BO29" s="42">
        <v>141228583</v>
      </c>
      <c r="BP29" s="42">
        <v>636139251</v>
      </c>
      <c r="BQ29" s="42">
        <v>32151636</v>
      </c>
      <c r="BR29" s="42">
        <v>480994176</v>
      </c>
      <c r="BS29" s="42">
        <v>77770476</v>
      </c>
      <c r="BT29" s="42">
        <v>103009327</v>
      </c>
      <c r="BU29" s="42">
        <v>144581937</v>
      </c>
      <c r="BV29" s="42">
        <v>123894264</v>
      </c>
      <c r="BW29" s="42">
        <v>512202730</v>
      </c>
      <c r="BX29" s="42">
        <v>161757405</v>
      </c>
      <c r="BY29" s="42">
        <v>65063983</v>
      </c>
      <c r="BZ29" s="42">
        <v>83275681</v>
      </c>
      <c r="CA29" s="42">
        <v>478769364</v>
      </c>
      <c r="CB29" s="42">
        <v>366576080</v>
      </c>
      <c r="CC29" s="42">
        <v>22291922</v>
      </c>
      <c r="CD29" s="42">
        <v>208634757</v>
      </c>
      <c r="CE29" s="42">
        <v>328706</v>
      </c>
      <c r="CF29" s="42">
        <v>214874296</v>
      </c>
      <c r="CG29" s="42">
        <v>164915690</v>
      </c>
      <c r="CH29" s="42">
        <v>4104045558</v>
      </c>
      <c r="CI29" s="42">
        <v>34516131</v>
      </c>
      <c r="CJ29" s="43">
        <f t="shared" si="0"/>
        <v>22909757216</v>
      </c>
    </row>
    <row r="30" spans="1:88" ht="14.25" customHeight="1">
      <c r="A30" s="41" t="s">
        <v>143</v>
      </c>
      <c r="B30" s="42">
        <v>26052793</v>
      </c>
      <c r="C30" s="42">
        <v>105164942</v>
      </c>
      <c r="D30" s="42">
        <v>39849954</v>
      </c>
      <c r="E30" s="42">
        <v>30142767</v>
      </c>
      <c r="F30" s="42">
        <v>27685049</v>
      </c>
      <c r="G30" s="42">
        <v>114155</v>
      </c>
      <c r="H30" s="42">
        <v>64732741</v>
      </c>
      <c r="I30" s="42">
        <v>36904132</v>
      </c>
      <c r="J30" s="42">
        <v>52793607</v>
      </c>
      <c r="K30" s="42">
        <v>85787320</v>
      </c>
      <c r="L30" s="42">
        <v>41571755</v>
      </c>
      <c r="M30" s="42">
        <v>104439418</v>
      </c>
      <c r="N30" s="42">
        <v>6760054</v>
      </c>
      <c r="O30" s="42">
        <v>54770364</v>
      </c>
      <c r="P30" s="42">
        <v>39251170</v>
      </c>
      <c r="Q30" s="42">
        <v>72889390</v>
      </c>
      <c r="R30" s="42">
        <v>11513781</v>
      </c>
      <c r="S30" s="42">
        <v>19485201</v>
      </c>
      <c r="T30" s="42">
        <v>37544627</v>
      </c>
      <c r="U30" s="42">
        <v>8817674</v>
      </c>
      <c r="V30" s="42">
        <v>20552837</v>
      </c>
      <c r="W30" s="42">
        <v>84096076</v>
      </c>
      <c r="X30" s="42">
        <v>41685079</v>
      </c>
      <c r="Y30" s="42">
        <v>18487094</v>
      </c>
      <c r="Z30" s="42">
        <v>203475373</v>
      </c>
      <c r="AA30" s="42">
        <v>102186693</v>
      </c>
      <c r="AB30" s="42">
        <v>35330679</v>
      </c>
      <c r="AC30" s="42">
        <v>31569149</v>
      </c>
      <c r="AD30" s="42">
        <v>55130736</v>
      </c>
      <c r="AE30" s="42">
        <v>49601979</v>
      </c>
      <c r="AF30" s="42">
        <v>6916666</v>
      </c>
      <c r="AG30" s="42">
        <v>115881529</v>
      </c>
      <c r="AH30" s="42">
        <v>13085117</v>
      </c>
      <c r="AI30" s="42">
        <v>3609377</v>
      </c>
      <c r="AJ30" s="42">
        <v>86985107</v>
      </c>
      <c r="AK30" s="42">
        <v>24530135</v>
      </c>
      <c r="AL30" s="42">
        <v>72642003</v>
      </c>
      <c r="AM30" s="42">
        <v>43485036</v>
      </c>
      <c r="AN30" s="42">
        <v>97502150</v>
      </c>
      <c r="AO30" s="42">
        <v>18267381</v>
      </c>
      <c r="AP30" s="42">
        <v>29179385</v>
      </c>
      <c r="AQ30" s="42">
        <v>84975530</v>
      </c>
      <c r="AR30" s="42">
        <v>93745446</v>
      </c>
      <c r="AS30" s="42">
        <v>15348040</v>
      </c>
      <c r="AT30" s="42">
        <v>16917930</v>
      </c>
      <c r="AU30" s="42">
        <v>27861379</v>
      </c>
      <c r="AV30" s="42">
        <v>127032739</v>
      </c>
      <c r="AW30" s="42">
        <v>68326893</v>
      </c>
      <c r="AX30" s="42">
        <v>20145932</v>
      </c>
      <c r="AY30" s="42">
        <v>7790645</v>
      </c>
      <c r="AZ30" s="42">
        <v>11998879</v>
      </c>
      <c r="BA30" s="42">
        <v>23605802</v>
      </c>
      <c r="BB30" s="42">
        <v>31935412</v>
      </c>
      <c r="BC30" s="42">
        <v>33690645</v>
      </c>
      <c r="BD30" s="42">
        <v>15201433</v>
      </c>
      <c r="BE30" s="42">
        <v>23017993</v>
      </c>
      <c r="BF30" s="42">
        <v>43913094</v>
      </c>
      <c r="BG30" s="42">
        <v>14581937</v>
      </c>
      <c r="BH30" s="42">
        <v>91277484</v>
      </c>
      <c r="BI30" s="42">
        <v>18253258</v>
      </c>
      <c r="BJ30" s="42">
        <v>31637792</v>
      </c>
      <c r="BK30" s="42">
        <v>114175623</v>
      </c>
      <c r="BL30" s="42">
        <v>39187239</v>
      </c>
      <c r="BM30" s="42">
        <v>100064670</v>
      </c>
      <c r="BN30" s="42">
        <v>65878529</v>
      </c>
      <c r="BO30" s="42">
        <v>25337287</v>
      </c>
      <c r="BP30" s="42">
        <v>137890192</v>
      </c>
      <c r="BQ30" s="42">
        <v>29806534</v>
      </c>
      <c r="BR30" s="42">
        <v>98945409</v>
      </c>
      <c r="BS30" s="42">
        <v>36299104</v>
      </c>
      <c r="BT30" s="42">
        <v>53121473</v>
      </c>
      <c r="BU30" s="42">
        <v>44057077</v>
      </c>
      <c r="BV30" s="42">
        <v>49630404</v>
      </c>
      <c r="BW30" s="42">
        <v>69125300</v>
      </c>
      <c r="BX30" s="42">
        <v>33930925</v>
      </c>
      <c r="BY30" s="42">
        <v>47791663</v>
      </c>
      <c r="BZ30" s="42">
        <v>51005784</v>
      </c>
      <c r="CA30" s="42">
        <v>58361913</v>
      </c>
      <c r="CB30" s="42">
        <v>90767205</v>
      </c>
      <c r="CC30" s="42">
        <v>29917805</v>
      </c>
      <c r="CD30" s="42">
        <v>28719396</v>
      </c>
      <c r="CE30" s="42">
        <v>1925818</v>
      </c>
      <c r="CF30" s="42">
        <v>14145351</v>
      </c>
      <c r="CG30" s="42">
        <v>33658987</v>
      </c>
      <c r="CH30" s="42">
        <v>9818161</v>
      </c>
      <c r="CI30" s="42">
        <v>5011064</v>
      </c>
      <c r="CJ30" s="43">
        <f t="shared" si="0"/>
        <v>4090301651</v>
      </c>
    </row>
    <row r="31" spans="1:88" ht="14.25" customHeight="1">
      <c r="A31" s="41" t="s">
        <v>145</v>
      </c>
      <c r="B31" s="42">
        <v>21402068</v>
      </c>
      <c r="C31" s="42">
        <v>11605108</v>
      </c>
      <c r="D31" s="42">
        <v>3076261</v>
      </c>
      <c r="E31" s="42">
        <v>7067829</v>
      </c>
      <c r="F31" s="42">
        <v>4688730</v>
      </c>
      <c r="G31" s="42">
        <v>0</v>
      </c>
      <c r="H31" s="42">
        <v>5829122</v>
      </c>
      <c r="I31" s="42">
        <v>2844719</v>
      </c>
      <c r="J31" s="42">
        <v>4633564</v>
      </c>
      <c r="K31" s="42">
        <v>8956525</v>
      </c>
      <c r="L31" s="42">
        <v>4628048</v>
      </c>
      <c r="M31" s="42">
        <v>4657016</v>
      </c>
      <c r="N31" s="42">
        <v>2079790</v>
      </c>
      <c r="O31" s="42">
        <v>5405374</v>
      </c>
      <c r="P31" s="42">
        <v>2752991</v>
      </c>
      <c r="Q31" s="42">
        <v>8219071</v>
      </c>
      <c r="R31" s="42">
        <v>2384774</v>
      </c>
      <c r="S31" s="42">
        <v>5063249</v>
      </c>
      <c r="T31" s="42">
        <v>4244030</v>
      </c>
      <c r="U31" s="42">
        <v>4649198</v>
      </c>
      <c r="V31" s="42">
        <v>1466919</v>
      </c>
      <c r="W31" s="42">
        <v>9398093</v>
      </c>
      <c r="X31" s="42">
        <v>4948284</v>
      </c>
      <c r="Y31" s="42">
        <v>2142922</v>
      </c>
      <c r="Z31" s="42">
        <v>24657230</v>
      </c>
      <c r="AA31" s="42">
        <v>13071339</v>
      </c>
      <c r="AB31" s="42">
        <v>12408879</v>
      </c>
      <c r="AC31" s="42">
        <v>2820410</v>
      </c>
      <c r="AD31" s="42">
        <v>3353066</v>
      </c>
      <c r="AE31" s="42">
        <v>2998545</v>
      </c>
      <c r="AF31" s="42">
        <v>1203050</v>
      </c>
      <c r="AG31" s="42">
        <v>10364098</v>
      </c>
      <c r="AH31" s="42">
        <v>3527999</v>
      </c>
      <c r="AI31" s="42">
        <v>2276624</v>
      </c>
      <c r="AJ31" s="42">
        <v>35105948</v>
      </c>
      <c r="AK31" s="42">
        <v>1915657</v>
      </c>
      <c r="AL31" s="42">
        <v>7536158</v>
      </c>
      <c r="AM31" s="42">
        <v>12651560</v>
      </c>
      <c r="AN31" s="42">
        <v>11845993</v>
      </c>
      <c r="AO31" s="42">
        <v>1316344</v>
      </c>
      <c r="AP31" s="42">
        <v>6068338</v>
      </c>
      <c r="AQ31" s="42">
        <v>11194225</v>
      </c>
      <c r="AR31" s="42">
        <v>7316271</v>
      </c>
      <c r="AS31" s="42">
        <v>2134983</v>
      </c>
      <c r="AT31" s="42">
        <v>1014160</v>
      </c>
      <c r="AU31" s="42">
        <v>2462829</v>
      </c>
      <c r="AV31" s="42">
        <v>26091867</v>
      </c>
      <c r="AW31" s="42">
        <v>7322237</v>
      </c>
      <c r="AX31" s="42">
        <v>5067150</v>
      </c>
      <c r="AY31" s="42">
        <v>875200</v>
      </c>
      <c r="AZ31" s="42">
        <v>546255</v>
      </c>
      <c r="BA31" s="42">
        <v>3966922</v>
      </c>
      <c r="BB31" s="42">
        <v>4737438</v>
      </c>
      <c r="BC31" s="42">
        <v>4722749</v>
      </c>
      <c r="BD31" s="42">
        <v>1574512</v>
      </c>
      <c r="BE31" s="42">
        <v>2435008</v>
      </c>
      <c r="BF31" s="42">
        <v>10653505</v>
      </c>
      <c r="BG31" s="42">
        <v>1487221</v>
      </c>
      <c r="BH31" s="42">
        <v>23241064</v>
      </c>
      <c r="BI31" s="42">
        <v>3303010</v>
      </c>
      <c r="BJ31" s="42">
        <v>4708879</v>
      </c>
      <c r="BK31" s="42">
        <v>20723851</v>
      </c>
      <c r="BL31" s="42">
        <v>2819352</v>
      </c>
      <c r="BM31" s="42">
        <v>11166000</v>
      </c>
      <c r="BN31" s="42">
        <v>5500643</v>
      </c>
      <c r="BO31" s="42">
        <v>6029597</v>
      </c>
      <c r="BP31" s="42">
        <v>17361954</v>
      </c>
      <c r="BQ31" s="42">
        <v>1206723</v>
      </c>
      <c r="BR31" s="42">
        <v>12725812</v>
      </c>
      <c r="BS31" s="42">
        <v>3432517</v>
      </c>
      <c r="BT31" s="42">
        <v>3049800</v>
      </c>
      <c r="BU31" s="42">
        <v>4997532</v>
      </c>
      <c r="BV31" s="42">
        <v>5408356</v>
      </c>
      <c r="BW31" s="42">
        <v>7746301</v>
      </c>
      <c r="BX31" s="42">
        <v>4540922</v>
      </c>
      <c r="BY31" s="42">
        <v>12292239</v>
      </c>
      <c r="BZ31" s="42">
        <v>5086159</v>
      </c>
      <c r="CA31" s="42">
        <v>16239441</v>
      </c>
      <c r="CB31" s="42">
        <v>9593380</v>
      </c>
      <c r="CC31" s="42">
        <v>12849350</v>
      </c>
      <c r="CD31" s="42">
        <v>6504046</v>
      </c>
      <c r="CE31" s="42">
        <v>165775</v>
      </c>
      <c r="CF31" s="42">
        <v>4453208</v>
      </c>
      <c r="CG31" s="42">
        <v>1519666</v>
      </c>
      <c r="CH31" s="42">
        <v>46050164</v>
      </c>
      <c r="CI31" s="42">
        <v>856837</v>
      </c>
      <c r="CJ31" s="43">
        <f t="shared" si="0"/>
        <v>632440033</v>
      </c>
    </row>
    <row r="32" spans="1:88" ht="14.25" customHeight="1">
      <c r="A32" s="41" t="s">
        <v>147</v>
      </c>
      <c r="B32" s="42">
        <v>623095819</v>
      </c>
      <c r="C32" s="42">
        <v>739205070</v>
      </c>
      <c r="D32" s="42">
        <v>111732860</v>
      </c>
      <c r="E32" s="42">
        <v>185948324</v>
      </c>
      <c r="F32" s="42">
        <v>185933485</v>
      </c>
      <c r="G32" s="42">
        <v>1135207</v>
      </c>
      <c r="H32" s="42">
        <v>275408053</v>
      </c>
      <c r="I32" s="42">
        <v>176286414</v>
      </c>
      <c r="J32" s="42">
        <v>126881102</v>
      </c>
      <c r="K32" s="42">
        <v>265998944</v>
      </c>
      <c r="L32" s="42">
        <v>101253648</v>
      </c>
      <c r="M32" s="42">
        <v>329651886</v>
      </c>
      <c r="N32" s="42">
        <v>22457992</v>
      </c>
      <c r="O32" s="42">
        <v>179868165</v>
      </c>
      <c r="P32" s="42">
        <v>91066922</v>
      </c>
      <c r="Q32" s="42">
        <v>363927899</v>
      </c>
      <c r="R32" s="42">
        <v>38800801</v>
      </c>
      <c r="S32" s="42">
        <v>137773877</v>
      </c>
      <c r="T32" s="42">
        <v>91280379</v>
      </c>
      <c r="U32" s="42">
        <v>107254522</v>
      </c>
      <c r="V32" s="42">
        <v>40876112</v>
      </c>
      <c r="W32" s="42">
        <v>207894644</v>
      </c>
      <c r="X32" s="42">
        <v>156160032</v>
      </c>
      <c r="Y32" s="42">
        <v>43547891</v>
      </c>
      <c r="Z32" s="42">
        <v>475956948</v>
      </c>
      <c r="AA32" s="42">
        <v>265198486</v>
      </c>
      <c r="AB32" s="42">
        <v>229569409</v>
      </c>
      <c r="AC32" s="42">
        <v>80086772</v>
      </c>
      <c r="AD32" s="42">
        <v>160604135</v>
      </c>
      <c r="AE32" s="42">
        <v>88717453</v>
      </c>
      <c r="AF32" s="42">
        <v>45585095</v>
      </c>
      <c r="AG32" s="42">
        <v>996329883</v>
      </c>
      <c r="AH32" s="42">
        <v>201509454</v>
      </c>
      <c r="AI32" s="42">
        <v>19732791</v>
      </c>
      <c r="AJ32" s="42">
        <v>233407436</v>
      </c>
      <c r="AK32" s="42">
        <v>64780177</v>
      </c>
      <c r="AL32" s="42">
        <v>721928386</v>
      </c>
      <c r="AM32" s="42">
        <v>171241671</v>
      </c>
      <c r="AN32" s="42">
        <v>331521784</v>
      </c>
      <c r="AO32" s="42">
        <v>54019281</v>
      </c>
      <c r="AP32" s="42">
        <v>149462711</v>
      </c>
      <c r="AQ32" s="42">
        <v>222761927</v>
      </c>
      <c r="AR32" s="42">
        <v>261615615</v>
      </c>
      <c r="AS32" s="42">
        <v>54810683</v>
      </c>
      <c r="AT32" s="42">
        <v>23446046</v>
      </c>
      <c r="AU32" s="42">
        <v>97542284</v>
      </c>
      <c r="AV32" s="42">
        <v>361281271</v>
      </c>
      <c r="AW32" s="42">
        <v>158190132</v>
      </c>
      <c r="AX32" s="42">
        <v>197668633</v>
      </c>
      <c r="AY32" s="42">
        <v>25392006</v>
      </c>
      <c r="AZ32" s="42">
        <v>17793684</v>
      </c>
      <c r="BA32" s="42">
        <v>177350503</v>
      </c>
      <c r="BB32" s="42">
        <v>87553128</v>
      </c>
      <c r="BC32" s="42">
        <v>161498098</v>
      </c>
      <c r="BD32" s="42">
        <v>94228352</v>
      </c>
      <c r="BE32" s="42">
        <v>102690937</v>
      </c>
      <c r="BF32" s="42">
        <v>207022693</v>
      </c>
      <c r="BG32" s="42">
        <v>73346809</v>
      </c>
      <c r="BH32" s="42">
        <v>209751378</v>
      </c>
      <c r="BI32" s="42">
        <v>68522760</v>
      </c>
      <c r="BJ32" s="42">
        <v>62723861</v>
      </c>
      <c r="BK32" s="42">
        <v>276112723</v>
      </c>
      <c r="BL32" s="42">
        <v>116046745</v>
      </c>
      <c r="BM32" s="42">
        <v>428414357</v>
      </c>
      <c r="BN32" s="42">
        <v>253940611</v>
      </c>
      <c r="BO32" s="42">
        <v>173346649</v>
      </c>
      <c r="BP32" s="42">
        <v>871916560</v>
      </c>
      <c r="BQ32" s="42">
        <v>54125385</v>
      </c>
      <c r="BR32" s="42">
        <v>224509944</v>
      </c>
      <c r="BS32" s="42">
        <v>78503843</v>
      </c>
      <c r="BT32" s="42">
        <v>95749956</v>
      </c>
      <c r="BU32" s="42">
        <v>98354619</v>
      </c>
      <c r="BV32" s="42">
        <v>213122178</v>
      </c>
      <c r="BW32" s="42">
        <v>256789746</v>
      </c>
      <c r="BX32" s="42">
        <v>369149834</v>
      </c>
      <c r="BY32" s="42">
        <v>166831343</v>
      </c>
      <c r="BZ32" s="42">
        <v>251478697</v>
      </c>
      <c r="CA32" s="42">
        <v>376368240</v>
      </c>
      <c r="CB32" s="42">
        <v>264095971</v>
      </c>
      <c r="CC32" s="42">
        <v>114960198</v>
      </c>
      <c r="CD32" s="42">
        <v>439284647</v>
      </c>
      <c r="CE32" s="42">
        <v>7030816</v>
      </c>
      <c r="CF32" s="42">
        <v>390390504</v>
      </c>
      <c r="CG32" s="42">
        <v>207640398</v>
      </c>
      <c r="CH32" s="42">
        <v>3573448243</v>
      </c>
      <c r="CI32" s="42">
        <v>26760183</v>
      </c>
      <c r="CJ32" s="43">
        <f t="shared" si="0"/>
        <v>20886655110</v>
      </c>
    </row>
    <row r="33" spans="1:88" ht="24">
      <c r="A33" s="41" t="s">
        <v>149</v>
      </c>
      <c r="B33" s="42">
        <v>1015125</v>
      </c>
      <c r="C33" s="42">
        <v>3535291</v>
      </c>
      <c r="D33" s="42">
        <v>4586214</v>
      </c>
      <c r="E33" s="42">
        <v>424819</v>
      </c>
      <c r="F33" s="42">
        <v>7108712</v>
      </c>
      <c r="G33" s="42">
        <v>0</v>
      </c>
      <c r="H33" s="42">
        <v>1906515</v>
      </c>
      <c r="I33" s="42">
        <v>0</v>
      </c>
      <c r="J33" s="42">
        <v>657878</v>
      </c>
      <c r="K33" s="42">
        <v>214312</v>
      </c>
      <c r="L33" s="42">
        <v>0</v>
      </c>
      <c r="M33" s="42">
        <v>0</v>
      </c>
      <c r="N33" s="42">
        <v>169800</v>
      </c>
      <c r="O33" s="42">
        <v>0</v>
      </c>
      <c r="P33" s="42">
        <v>5592148</v>
      </c>
      <c r="Q33" s="42">
        <v>79877</v>
      </c>
      <c r="R33" s="42">
        <v>0</v>
      </c>
      <c r="S33" s="42">
        <v>0</v>
      </c>
      <c r="T33" s="42">
        <v>88831</v>
      </c>
      <c r="U33" s="42">
        <v>0</v>
      </c>
      <c r="V33" s="42">
        <v>1754604</v>
      </c>
      <c r="W33" s="42">
        <v>12000</v>
      </c>
      <c r="X33" s="42">
        <v>0</v>
      </c>
      <c r="Y33" s="42">
        <v>24494</v>
      </c>
      <c r="Z33" s="42">
        <v>3363248</v>
      </c>
      <c r="AA33" s="42">
        <v>202630</v>
      </c>
      <c r="AB33" s="42">
        <v>1802750</v>
      </c>
      <c r="AC33" s="42">
        <v>95848</v>
      </c>
      <c r="AD33" s="42">
        <v>0</v>
      </c>
      <c r="AE33" s="42">
        <v>2563108</v>
      </c>
      <c r="AF33" s="42">
        <v>20000</v>
      </c>
      <c r="AG33" s="42">
        <v>3996929</v>
      </c>
      <c r="AH33" s="42">
        <v>0</v>
      </c>
      <c r="AI33" s="42">
        <v>0</v>
      </c>
      <c r="AJ33" s="42">
        <v>765957</v>
      </c>
      <c r="AK33" s="42">
        <v>0</v>
      </c>
      <c r="AL33" s="42">
        <v>794642</v>
      </c>
      <c r="AM33" s="42">
        <v>0</v>
      </c>
      <c r="AN33" s="42">
        <v>398043</v>
      </c>
      <c r="AO33" s="42">
        <v>0</v>
      </c>
      <c r="AP33" s="42">
        <v>0</v>
      </c>
      <c r="AQ33" s="42">
        <v>19422</v>
      </c>
      <c r="AR33" s="42">
        <v>460983</v>
      </c>
      <c r="AS33" s="42">
        <v>0</v>
      </c>
      <c r="AT33" s="42">
        <v>0</v>
      </c>
      <c r="AU33" s="42">
        <v>0</v>
      </c>
      <c r="AV33" s="42">
        <v>533743</v>
      </c>
      <c r="AW33" s="42">
        <v>30028</v>
      </c>
      <c r="AX33" s="42">
        <v>0</v>
      </c>
      <c r="AY33" s="42">
        <v>0</v>
      </c>
      <c r="AZ33" s="42">
        <v>0</v>
      </c>
      <c r="BA33" s="42">
        <v>0</v>
      </c>
      <c r="BB33" s="42">
        <v>195227</v>
      </c>
      <c r="BC33" s="42">
        <v>1000</v>
      </c>
      <c r="BD33" s="42">
        <v>0</v>
      </c>
      <c r="BE33" s="42">
        <v>2153617</v>
      </c>
      <c r="BF33" s="42">
        <v>1285783</v>
      </c>
      <c r="BG33" s="42">
        <v>0</v>
      </c>
      <c r="BH33" s="42">
        <v>1895302</v>
      </c>
      <c r="BI33" s="42">
        <v>168231</v>
      </c>
      <c r="BJ33" s="42">
        <v>38847</v>
      </c>
      <c r="BK33" s="42">
        <v>1912</v>
      </c>
      <c r="BL33" s="42">
        <v>78353</v>
      </c>
      <c r="BM33" s="42">
        <v>303809</v>
      </c>
      <c r="BN33" s="42">
        <v>0</v>
      </c>
      <c r="BO33" s="42">
        <v>0</v>
      </c>
      <c r="BP33" s="42">
        <v>1413593</v>
      </c>
      <c r="BQ33" s="42">
        <v>385441</v>
      </c>
      <c r="BR33" s="42">
        <v>0</v>
      </c>
      <c r="BS33" s="42">
        <v>0</v>
      </c>
      <c r="BT33" s="42">
        <v>806605</v>
      </c>
      <c r="BU33" s="42">
        <v>11765100</v>
      </c>
      <c r="BV33" s="42">
        <v>337609</v>
      </c>
      <c r="BW33" s="42">
        <v>165028</v>
      </c>
      <c r="BX33" s="42">
        <v>493525</v>
      </c>
      <c r="BY33" s="42">
        <v>0</v>
      </c>
      <c r="BZ33" s="42">
        <v>177951</v>
      </c>
      <c r="CA33" s="42">
        <v>411437</v>
      </c>
      <c r="CB33" s="42">
        <v>140800</v>
      </c>
      <c r="CC33" s="42">
        <v>0</v>
      </c>
      <c r="CD33" s="42">
        <v>0</v>
      </c>
      <c r="CE33" s="42">
        <v>0</v>
      </c>
      <c r="CF33" s="42">
        <v>445155</v>
      </c>
      <c r="CG33" s="42">
        <v>0</v>
      </c>
      <c r="CH33" s="42">
        <v>166772</v>
      </c>
      <c r="CI33" s="42">
        <v>100813</v>
      </c>
      <c r="CJ33" s="43">
        <f t="shared" si="0"/>
        <v>65149861</v>
      </c>
    </row>
    <row r="34" spans="1:88" ht="14.25" customHeight="1">
      <c r="A34" s="82"/>
      <c r="B34" s="44">
        <v>61269876432</v>
      </c>
      <c r="C34" s="44">
        <v>12706258608</v>
      </c>
      <c r="D34" s="44">
        <v>6233328978</v>
      </c>
      <c r="E34" s="44">
        <v>10563171728</v>
      </c>
      <c r="F34" s="44">
        <v>4956649745</v>
      </c>
      <c r="G34" s="44">
        <v>108799246</v>
      </c>
      <c r="H34" s="44">
        <v>8831020881</v>
      </c>
      <c r="I34" s="44">
        <v>5608459290</v>
      </c>
      <c r="J34" s="44">
        <v>7750463096</v>
      </c>
      <c r="K34" s="44">
        <v>12156869642</v>
      </c>
      <c r="L34" s="44">
        <v>7199744596</v>
      </c>
      <c r="M34" s="44">
        <v>13602353772</v>
      </c>
      <c r="N34" s="44">
        <v>1213503800</v>
      </c>
      <c r="O34" s="44">
        <v>7707521576</v>
      </c>
      <c r="P34" s="44">
        <v>4584613199</v>
      </c>
      <c r="Q34" s="44">
        <v>19858355198</v>
      </c>
      <c r="R34" s="44">
        <v>3759059803</v>
      </c>
      <c r="S34" s="44">
        <v>5642652571</v>
      </c>
      <c r="T34" s="44">
        <v>5184034312</v>
      </c>
      <c r="U34" s="44">
        <v>4785422980</v>
      </c>
      <c r="V34" s="44">
        <v>2006209549</v>
      </c>
      <c r="W34" s="44">
        <v>18316221873</v>
      </c>
      <c r="X34" s="44">
        <v>6632664869</v>
      </c>
      <c r="Y34" s="44">
        <v>3184617986</v>
      </c>
      <c r="Z34" s="44">
        <v>28900433691</v>
      </c>
      <c r="AA34" s="44">
        <v>21051538449</v>
      </c>
      <c r="AB34" s="44">
        <v>4947421662</v>
      </c>
      <c r="AC34" s="44">
        <v>5465782539</v>
      </c>
      <c r="AD34" s="44">
        <v>10855897582</v>
      </c>
      <c r="AE34" s="44">
        <v>6545291676</v>
      </c>
      <c r="AF34" s="44">
        <v>2664160747</v>
      </c>
      <c r="AG34" s="44">
        <v>41299867602</v>
      </c>
      <c r="AH34" s="44">
        <v>7153572581</v>
      </c>
      <c r="AI34" s="44">
        <v>1003188858</v>
      </c>
      <c r="AJ34" s="44">
        <v>16979113726</v>
      </c>
      <c r="AK34" s="44">
        <v>3475520368</v>
      </c>
      <c r="AL34" s="44">
        <v>17493763327</v>
      </c>
      <c r="AM34" s="44">
        <v>13106888464</v>
      </c>
      <c r="AN34" s="44">
        <v>12745063670</v>
      </c>
      <c r="AO34" s="44">
        <v>3878359417</v>
      </c>
      <c r="AP34" s="44">
        <v>6800033153</v>
      </c>
      <c r="AQ34" s="44">
        <v>15392575266</v>
      </c>
      <c r="AR34" s="44">
        <v>12591252903</v>
      </c>
      <c r="AS34" s="44">
        <v>2748643929</v>
      </c>
      <c r="AT34" s="44">
        <v>2153635254</v>
      </c>
      <c r="AU34" s="44">
        <v>1764283769</v>
      </c>
      <c r="AV34" s="44">
        <v>23999794864</v>
      </c>
      <c r="AW34" s="44">
        <v>7237631857</v>
      </c>
      <c r="AX34" s="44">
        <v>10979864529</v>
      </c>
      <c r="AY34" s="44">
        <v>1993185214</v>
      </c>
      <c r="AZ34" s="44">
        <v>1219291457</v>
      </c>
      <c r="BA34" s="44">
        <v>4986899404</v>
      </c>
      <c r="BB34" s="44">
        <v>8616209407</v>
      </c>
      <c r="BC34" s="44">
        <v>7699636905</v>
      </c>
      <c r="BD34" s="44">
        <v>3406332567</v>
      </c>
      <c r="BE34" s="44">
        <v>3746130050</v>
      </c>
      <c r="BF34" s="44">
        <v>13964570307</v>
      </c>
      <c r="BG34" s="44">
        <v>3012226995</v>
      </c>
      <c r="BH34" s="44">
        <v>22841405664</v>
      </c>
      <c r="BI34" s="44">
        <v>2638289348</v>
      </c>
      <c r="BJ34" s="44">
        <v>3835247656</v>
      </c>
      <c r="BK34" s="44">
        <v>21227312012</v>
      </c>
      <c r="BL34" s="44">
        <v>6187059002</v>
      </c>
      <c r="BM34" s="44">
        <v>18728987105</v>
      </c>
      <c r="BN34" s="44">
        <v>10875816627</v>
      </c>
      <c r="BO34" s="44">
        <v>8505107683</v>
      </c>
      <c r="BP34" s="44">
        <v>31054231229</v>
      </c>
      <c r="BQ34" s="44">
        <v>4166711362</v>
      </c>
      <c r="BR34" s="44">
        <v>14316198617</v>
      </c>
      <c r="BS34" s="44">
        <v>4710755106</v>
      </c>
      <c r="BT34" s="44">
        <v>6720448855</v>
      </c>
      <c r="BU34" s="44">
        <v>8251597422</v>
      </c>
      <c r="BV34" s="44">
        <v>8179827890</v>
      </c>
      <c r="BW34" s="44">
        <v>10594741355</v>
      </c>
      <c r="BX34" s="44">
        <v>9356881635</v>
      </c>
      <c r="BY34" s="44">
        <v>6415597374</v>
      </c>
      <c r="BZ34" s="44">
        <v>11399207987</v>
      </c>
      <c r="CA34" s="44">
        <v>21316197739</v>
      </c>
      <c r="CB34" s="44">
        <v>18647716269</v>
      </c>
      <c r="CC34" s="44">
        <v>6936069500</v>
      </c>
      <c r="CD34" s="44">
        <v>6445933688</v>
      </c>
      <c r="CE34" s="44">
        <v>810208971</v>
      </c>
      <c r="CF34" s="44">
        <v>10281434754</v>
      </c>
      <c r="CG34" s="44">
        <v>6350657619</v>
      </c>
      <c r="CH34" s="44">
        <v>123772967308</v>
      </c>
      <c r="CI34" s="44">
        <v>1942275532</v>
      </c>
      <c r="CJ34" s="45">
        <f t="shared" si="0"/>
        <v>970248821228</v>
      </c>
    </row>
    <row r="37" spans="1:88" s="48" customFormat="1" ht="30.75" customHeight="1">
      <c r="A37" s="47" t="s">
        <v>153</v>
      </c>
      <c r="B37" s="55">
        <f>B4/B3*100</f>
        <v>76.065390124826621</v>
      </c>
      <c r="C37" s="55">
        <f t="shared" ref="C37:BN37" si="1">C4/C3*100</f>
        <v>74.536234820823665</v>
      </c>
      <c r="D37" s="55">
        <f t="shared" si="1"/>
        <v>77.944493001216344</v>
      </c>
      <c r="E37" s="55">
        <f t="shared" si="1"/>
        <v>74.768319415511058</v>
      </c>
      <c r="F37" s="55">
        <f t="shared" si="1"/>
        <v>80.640720902904945</v>
      </c>
      <c r="G37" s="55">
        <f t="shared" si="1"/>
        <v>74.219111775829774</v>
      </c>
      <c r="H37" s="55">
        <f t="shared" si="1"/>
        <v>73.965139987986845</v>
      </c>
      <c r="I37" s="55">
        <f t="shared" si="1"/>
        <v>80.151999302467971</v>
      </c>
      <c r="J37" s="55">
        <f t="shared" si="1"/>
        <v>63.889947460760091</v>
      </c>
      <c r="K37" s="55">
        <f t="shared" si="1"/>
        <v>72.003790554423716</v>
      </c>
      <c r="L37" s="55">
        <f t="shared" si="1"/>
        <v>77.996450722986182</v>
      </c>
      <c r="M37" s="55">
        <f t="shared" si="1"/>
        <v>77.541210953589072</v>
      </c>
      <c r="N37" s="55">
        <f t="shared" si="1"/>
        <v>73.479160345439382</v>
      </c>
      <c r="O37" s="55">
        <f t="shared" si="1"/>
        <v>75.303233247802709</v>
      </c>
      <c r="P37" s="55">
        <f t="shared" si="1"/>
        <v>76.469409344384701</v>
      </c>
      <c r="Q37" s="55">
        <f t="shared" si="1"/>
        <v>70.455722820433351</v>
      </c>
      <c r="R37" s="55">
        <f t="shared" si="1"/>
        <v>71.031876318356097</v>
      </c>
      <c r="S37" s="55">
        <f t="shared" si="1"/>
        <v>77.012994284527963</v>
      </c>
      <c r="T37" s="55">
        <f t="shared" si="1"/>
        <v>73.56268609512243</v>
      </c>
      <c r="U37" s="55">
        <f t="shared" si="1"/>
        <v>75.569581813643566</v>
      </c>
      <c r="V37" s="55">
        <f t="shared" si="1"/>
        <v>74.326950778559976</v>
      </c>
      <c r="W37" s="55">
        <f t="shared" si="1"/>
        <v>71.191125704922825</v>
      </c>
      <c r="X37" s="55">
        <f t="shared" si="1"/>
        <v>71.482082475769971</v>
      </c>
      <c r="Y37" s="55">
        <f t="shared" si="1"/>
        <v>72.220211375770333</v>
      </c>
      <c r="Z37" s="55">
        <f t="shared" si="1"/>
        <v>67.721273826748543</v>
      </c>
      <c r="AA37" s="55">
        <f t="shared" si="1"/>
        <v>84.807573105651457</v>
      </c>
      <c r="AB37" s="55">
        <f t="shared" si="1"/>
        <v>71.176572072825266</v>
      </c>
      <c r="AC37" s="55">
        <f t="shared" si="1"/>
        <v>79.837283698417551</v>
      </c>
      <c r="AD37" s="55">
        <f t="shared" si="1"/>
        <v>79.709164964375219</v>
      </c>
      <c r="AE37" s="55">
        <f t="shared" si="1"/>
        <v>73.64345994960668</v>
      </c>
      <c r="AF37" s="55">
        <f t="shared" si="1"/>
        <v>80.740090042322052</v>
      </c>
      <c r="AG37" s="55">
        <f t="shared" si="1"/>
        <v>82.680421828631694</v>
      </c>
      <c r="AH37" s="55">
        <f t="shared" si="1"/>
        <v>70.378326102007861</v>
      </c>
      <c r="AI37" s="55">
        <f t="shared" si="1"/>
        <v>79.723563975229084</v>
      </c>
      <c r="AJ37" s="55">
        <f t="shared" si="1"/>
        <v>68.20188903775059</v>
      </c>
      <c r="AK37" s="55">
        <f t="shared" si="1"/>
        <v>69.744493466884492</v>
      </c>
      <c r="AL37" s="55">
        <f t="shared" si="1"/>
        <v>78.730775640154519</v>
      </c>
      <c r="AM37" s="55">
        <f t="shared" si="1"/>
        <v>71.226626392996224</v>
      </c>
      <c r="AN37" s="55">
        <f t="shared" si="1"/>
        <v>73.173549959990112</v>
      </c>
      <c r="AO37" s="55">
        <f t="shared" si="1"/>
        <v>74.728897618309617</v>
      </c>
      <c r="AP37" s="55">
        <f t="shared" si="1"/>
        <v>72.722503828063324</v>
      </c>
      <c r="AQ37" s="55">
        <f t="shared" si="1"/>
        <v>77.938539378131892</v>
      </c>
      <c r="AR37" s="55">
        <f t="shared" si="1"/>
        <v>77.188223927138765</v>
      </c>
      <c r="AS37" s="55">
        <f t="shared" si="1"/>
        <v>73.730159502227764</v>
      </c>
      <c r="AT37" s="55">
        <f t="shared" si="1"/>
        <v>69.181252407191508</v>
      </c>
      <c r="AU37" s="55">
        <f t="shared" si="1"/>
        <v>69.250723407862409</v>
      </c>
      <c r="AV37" s="55">
        <f t="shared" si="1"/>
        <v>75.345747759388018</v>
      </c>
      <c r="AW37" s="55">
        <f t="shared" si="1"/>
        <v>73.686608622431351</v>
      </c>
      <c r="AX37" s="55">
        <f t="shared" si="1"/>
        <v>83.153046386734701</v>
      </c>
      <c r="AY37" s="55">
        <f t="shared" si="1"/>
        <v>81.446251437022752</v>
      </c>
      <c r="AZ37" s="55">
        <f t="shared" si="1"/>
        <v>74.074971641501463</v>
      </c>
      <c r="BA37" s="55">
        <f t="shared" si="1"/>
        <v>78.420486061202283</v>
      </c>
      <c r="BB37" s="55">
        <f t="shared" si="1"/>
        <v>81.39752482457277</v>
      </c>
      <c r="BC37" s="55">
        <f t="shared" si="1"/>
        <v>77.878427671129259</v>
      </c>
      <c r="BD37" s="55">
        <f t="shared" si="1"/>
        <v>66.467193219304946</v>
      </c>
      <c r="BE37" s="55">
        <f t="shared" si="1"/>
        <v>77.487598408389474</v>
      </c>
      <c r="BF37" s="55">
        <f t="shared" si="1"/>
        <v>78.288598114041491</v>
      </c>
      <c r="BG37" s="55">
        <f t="shared" si="1"/>
        <v>79.779071397638816</v>
      </c>
      <c r="BH37" s="55">
        <f t="shared" si="1"/>
        <v>73.658305003167953</v>
      </c>
      <c r="BI37" s="55">
        <f t="shared" si="1"/>
        <v>76.209269408762353</v>
      </c>
      <c r="BJ37" s="55">
        <f t="shared" si="1"/>
        <v>76.33616104086083</v>
      </c>
      <c r="BK37" s="55">
        <f t="shared" si="1"/>
        <v>70.722157207249509</v>
      </c>
      <c r="BL37" s="55">
        <f t="shared" si="1"/>
        <v>71.660620200434295</v>
      </c>
      <c r="BM37" s="55">
        <f t="shared" si="1"/>
        <v>76.001062840178619</v>
      </c>
      <c r="BN37" s="55">
        <f t="shared" si="1"/>
        <v>75.431503641147231</v>
      </c>
      <c r="BO37" s="55">
        <f t="shared" ref="BO37:CJ37" si="2">BO4/BO3*100</f>
        <v>79.71471363674209</v>
      </c>
      <c r="BP37" s="55">
        <f t="shared" si="2"/>
        <v>69.584294805599811</v>
      </c>
      <c r="BQ37" s="55">
        <f t="shared" si="2"/>
        <v>84.239468493330207</v>
      </c>
      <c r="BR37" s="55">
        <f t="shared" si="2"/>
        <v>69.695641964283311</v>
      </c>
      <c r="BS37" s="55">
        <f t="shared" si="2"/>
        <v>73.291145714675991</v>
      </c>
      <c r="BT37" s="55">
        <f t="shared" si="2"/>
        <v>74.307408221470652</v>
      </c>
      <c r="BU37" s="55">
        <f t="shared" si="2"/>
        <v>75.278669417859533</v>
      </c>
      <c r="BV37" s="55">
        <f t="shared" si="2"/>
        <v>77.608048560053504</v>
      </c>
      <c r="BW37" s="55">
        <f t="shared" si="2"/>
        <v>74.299992658952448</v>
      </c>
      <c r="BX37" s="55">
        <f t="shared" si="2"/>
        <v>76.836731247161921</v>
      </c>
      <c r="BY37" s="55">
        <f t="shared" si="2"/>
        <v>72.461412866087386</v>
      </c>
      <c r="BZ37" s="55">
        <f t="shared" si="2"/>
        <v>77.155066361015244</v>
      </c>
      <c r="CA37" s="55">
        <f t="shared" si="2"/>
        <v>79.711270335574923</v>
      </c>
      <c r="CB37" s="55">
        <f t="shared" si="2"/>
        <v>80.484141626232713</v>
      </c>
      <c r="CC37" s="55">
        <f t="shared" si="2"/>
        <v>57.768740610226011</v>
      </c>
      <c r="CD37" s="55">
        <f t="shared" si="2"/>
        <v>74.551041053154563</v>
      </c>
      <c r="CE37" s="55">
        <f t="shared" si="2"/>
        <v>88.213438579662423</v>
      </c>
      <c r="CF37" s="55">
        <f t="shared" si="2"/>
        <v>80.697519242361565</v>
      </c>
      <c r="CG37" s="55">
        <f t="shared" si="2"/>
        <v>79.389899825742759</v>
      </c>
      <c r="CH37" s="55">
        <f t="shared" si="2"/>
        <v>81.252019559120512</v>
      </c>
      <c r="CI37" s="55">
        <f t="shared" si="2"/>
        <v>78.340051806820583</v>
      </c>
      <c r="CJ37" s="55">
        <f t="shared" si="2"/>
        <v>76.078797906371307</v>
      </c>
    </row>
    <row r="38" spans="1:88" s="48" customFormat="1" ht="33.75" customHeight="1">
      <c r="A38" s="29" t="s">
        <v>154</v>
      </c>
      <c r="B38" s="55">
        <f>B4/(B3-B25)*100</f>
        <v>86.155468721225191</v>
      </c>
      <c r="C38" s="55">
        <f t="shared" ref="C38:AG38" si="3">C4/(C3-C25)*100</f>
        <v>86.641570289259946</v>
      </c>
      <c r="D38" s="55">
        <f t="shared" si="3"/>
        <v>84.263938036283875</v>
      </c>
      <c r="E38" s="55">
        <f t="shared" si="3"/>
        <v>83.213284375749041</v>
      </c>
      <c r="F38" s="55">
        <f t="shared" si="3"/>
        <v>88.445549494836527</v>
      </c>
      <c r="G38" s="55">
        <f t="shared" si="3"/>
        <v>80.449039065386472</v>
      </c>
      <c r="H38" s="55">
        <f t="shared" si="3"/>
        <v>85.025065679940653</v>
      </c>
      <c r="I38" s="55">
        <f t="shared" si="3"/>
        <v>87.646292280230782</v>
      </c>
      <c r="J38" s="55">
        <f t="shared" si="3"/>
        <v>70.334517967133934</v>
      </c>
      <c r="K38" s="55">
        <f t="shared" si="3"/>
        <v>83.389770680738295</v>
      </c>
      <c r="L38" s="55">
        <f t="shared" si="3"/>
        <v>86.343864242809687</v>
      </c>
      <c r="M38" s="55">
        <f t="shared" si="3"/>
        <v>87.054378763857272</v>
      </c>
      <c r="N38" s="55">
        <f t="shared" si="3"/>
        <v>82.491901735758262</v>
      </c>
      <c r="O38" s="55">
        <f t="shared" si="3"/>
        <v>83.043533735719961</v>
      </c>
      <c r="P38" s="55">
        <f t="shared" si="3"/>
        <v>84.630089169679152</v>
      </c>
      <c r="Q38" s="55">
        <f t="shared" si="3"/>
        <v>81.427462624054328</v>
      </c>
      <c r="R38" s="55">
        <f t="shared" si="3"/>
        <v>77.458288589388673</v>
      </c>
      <c r="S38" s="55">
        <f t="shared" si="3"/>
        <v>85.853960167999603</v>
      </c>
      <c r="T38" s="55">
        <f t="shared" si="3"/>
        <v>83.559854328925013</v>
      </c>
      <c r="U38" s="55">
        <f t="shared" si="3"/>
        <v>83.416275394938452</v>
      </c>
      <c r="V38" s="55">
        <f t="shared" si="3"/>
        <v>87.1111977950126</v>
      </c>
      <c r="W38" s="55">
        <f t="shared" si="3"/>
        <v>87.39821223180941</v>
      </c>
      <c r="X38" s="55">
        <f t="shared" si="3"/>
        <v>78.132598507154512</v>
      </c>
      <c r="Y38" s="55">
        <f t="shared" si="3"/>
        <v>83.735370765498132</v>
      </c>
      <c r="Z38" s="55">
        <f t="shared" si="3"/>
        <v>84.730008596963714</v>
      </c>
      <c r="AA38" s="55">
        <f t="shared" si="3"/>
        <v>90.22644760877489</v>
      </c>
      <c r="AB38" s="55">
        <f t="shared" si="3"/>
        <v>79.627547644462652</v>
      </c>
      <c r="AC38" s="55">
        <f t="shared" si="3"/>
        <v>87.282181869366752</v>
      </c>
      <c r="AD38" s="55">
        <f t="shared" si="3"/>
        <v>86.373228240253297</v>
      </c>
      <c r="AE38" s="55">
        <f t="shared" si="3"/>
        <v>83.30058655874349</v>
      </c>
      <c r="AF38" s="55">
        <f t="shared" si="3"/>
        <v>86.465164226919754</v>
      </c>
      <c r="AG38" s="55">
        <f t="shared" si="3"/>
        <v>89.61939065464766</v>
      </c>
      <c r="AH38" s="55">
        <f>AH4/(AH3-AH18)*100</f>
        <v>71.018606644651186</v>
      </c>
      <c r="AI38" s="55">
        <f t="shared" ref="AI38:CJ38" si="4">AI4/(AI3-AI18)*100</f>
        <v>80.346311671118968</v>
      </c>
      <c r="AJ38" s="55">
        <f t="shared" si="4"/>
        <v>68.706058336497122</v>
      </c>
      <c r="AK38" s="55">
        <f t="shared" si="4"/>
        <v>70.9359330908663</v>
      </c>
      <c r="AL38" s="55">
        <f t="shared" si="4"/>
        <v>80.204050115253011</v>
      </c>
      <c r="AM38" s="55">
        <f t="shared" si="4"/>
        <v>72.283194464226298</v>
      </c>
      <c r="AN38" s="55">
        <f t="shared" si="4"/>
        <v>74.116999085042195</v>
      </c>
      <c r="AO38" s="55">
        <f t="shared" si="4"/>
        <v>75.235603048360616</v>
      </c>
      <c r="AP38" s="55">
        <f t="shared" si="4"/>
        <v>73.615343263277907</v>
      </c>
      <c r="AQ38" s="55">
        <f t="shared" si="4"/>
        <v>78.846163786243807</v>
      </c>
      <c r="AR38" s="55">
        <f t="shared" si="4"/>
        <v>77.89534760551679</v>
      </c>
      <c r="AS38" s="55">
        <f t="shared" si="4"/>
        <v>74.685542638766719</v>
      </c>
      <c r="AT38" s="55">
        <f t="shared" si="4"/>
        <v>70.301659517999269</v>
      </c>
      <c r="AU38" s="55">
        <f t="shared" si="4"/>
        <v>70.672176101067677</v>
      </c>
      <c r="AV38" s="55">
        <f t="shared" si="4"/>
        <v>76.223274719205733</v>
      </c>
      <c r="AW38" s="55">
        <f t="shared" si="4"/>
        <v>74.579414466403477</v>
      </c>
      <c r="AX38" s="55">
        <f t="shared" si="4"/>
        <v>84.078434991343215</v>
      </c>
      <c r="AY38" s="55">
        <f t="shared" si="4"/>
        <v>82.445912815625078</v>
      </c>
      <c r="AZ38" s="55">
        <f t="shared" si="4"/>
        <v>75.455817579778426</v>
      </c>
      <c r="BA38" s="55">
        <f t="shared" si="4"/>
        <v>79.228985248026277</v>
      </c>
      <c r="BB38" s="55">
        <f t="shared" si="4"/>
        <v>82.390955869839672</v>
      </c>
      <c r="BC38" s="55">
        <f t="shared" si="4"/>
        <v>78.368480870519562</v>
      </c>
      <c r="BD38" s="55">
        <f t="shared" si="4"/>
        <v>67.539664154977018</v>
      </c>
      <c r="BE38" s="55">
        <f t="shared" si="4"/>
        <v>78.984667857865503</v>
      </c>
      <c r="BF38" s="55">
        <f t="shared" si="4"/>
        <v>79.166987012010665</v>
      </c>
      <c r="BG38" s="55">
        <f t="shared" si="4"/>
        <v>80.663392862022519</v>
      </c>
      <c r="BH38" s="55">
        <f t="shared" si="4"/>
        <v>74.535772136113707</v>
      </c>
      <c r="BI38" s="55">
        <f t="shared" si="4"/>
        <v>76.802636227298407</v>
      </c>
      <c r="BJ38" s="55">
        <f t="shared" si="4"/>
        <v>77.488561612136877</v>
      </c>
      <c r="BK38" s="55">
        <f t="shared" si="4"/>
        <v>71.853777567618167</v>
      </c>
      <c r="BL38" s="55">
        <f t="shared" si="4"/>
        <v>72.062897806267117</v>
      </c>
      <c r="BM38" s="55">
        <f t="shared" si="4"/>
        <v>77.365396961873941</v>
      </c>
      <c r="BN38" s="55">
        <f t="shared" si="4"/>
        <v>75.999607300332869</v>
      </c>
      <c r="BO38" s="55">
        <f t="shared" si="4"/>
        <v>81.231466123743417</v>
      </c>
      <c r="BP38" s="55">
        <f t="shared" si="4"/>
        <v>71.665975197486333</v>
      </c>
      <c r="BQ38" s="55">
        <f t="shared" si="4"/>
        <v>85.373103965987355</v>
      </c>
      <c r="BR38" s="55">
        <f t="shared" si="4"/>
        <v>70.413131058745876</v>
      </c>
      <c r="BS38" s="55">
        <f t="shared" si="4"/>
        <v>74.082425554509712</v>
      </c>
      <c r="BT38" s="55">
        <f t="shared" si="4"/>
        <v>74.962138354219917</v>
      </c>
      <c r="BU38" s="55">
        <f t="shared" si="4"/>
        <v>76.192794855786588</v>
      </c>
      <c r="BV38" s="55">
        <f t="shared" si="4"/>
        <v>78.209507616672283</v>
      </c>
      <c r="BW38" s="55">
        <f t="shared" si="4"/>
        <v>74.987323562998469</v>
      </c>
      <c r="BX38" s="55">
        <f t="shared" si="4"/>
        <v>77.493795019837748</v>
      </c>
      <c r="BY38" s="55">
        <f t="shared" si="4"/>
        <v>73.578571025114897</v>
      </c>
      <c r="BZ38" s="55">
        <f t="shared" si="4"/>
        <v>78.191395550186499</v>
      </c>
      <c r="CA38" s="55">
        <f t="shared" si="4"/>
        <v>80.78941371877761</v>
      </c>
      <c r="CB38" s="55">
        <f t="shared" si="4"/>
        <v>81.052985488251778</v>
      </c>
      <c r="CC38" s="55">
        <f t="shared" si="4"/>
        <v>57.936104930209694</v>
      </c>
      <c r="CD38" s="55">
        <f t="shared" si="4"/>
        <v>75.144717850120273</v>
      </c>
      <c r="CE38" s="55">
        <f t="shared" si="4"/>
        <v>88.238281486705048</v>
      </c>
      <c r="CF38" s="55">
        <f t="shared" si="4"/>
        <v>81.210387885038244</v>
      </c>
      <c r="CG38" s="55">
        <f t="shared" si="4"/>
        <v>80.488430356445491</v>
      </c>
      <c r="CH38" s="55">
        <f t="shared" si="4"/>
        <v>81.455215222930121</v>
      </c>
      <c r="CI38" s="55">
        <f t="shared" si="4"/>
        <v>78.660115884297795</v>
      </c>
      <c r="CJ38" s="55">
        <f t="shared" si="4"/>
        <v>76.883376287019857</v>
      </c>
    </row>
    <row r="40" spans="1:88" ht="14.25" customHeight="1">
      <c r="A40" s="98" t="s">
        <v>199</v>
      </c>
      <c r="B40" s="99">
        <f>(B3-B4)/1000</f>
        <v>14664705.895</v>
      </c>
      <c r="C40" s="99">
        <f t="shared" ref="C40:BN40" si="5">(C3-C4)/1000</f>
        <v>3235491.855</v>
      </c>
      <c r="D40" s="99">
        <f t="shared" si="5"/>
        <v>1374792.3089999999</v>
      </c>
      <c r="E40" s="99">
        <f t="shared" si="5"/>
        <v>2665265.75</v>
      </c>
      <c r="F40" s="99">
        <f t="shared" si="5"/>
        <v>959571.65800000005</v>
      </c>
      <c r="G40" s="99">
        <f t="shared" si="5"/>
        <v>28049.412</v>
      </c>
      <c r="H40" s="99">
        <f t="shared" si="5"/>
        <v>2299143.9240000001</v>
      </c>
      <c r="I40" s="99">
        <f t="shared" si="5"/>
        <v>1113167.0390000001</v>
      </c>
      <c r="J40" s="99">
        <f t="shared" si="5"/>
        <v>2798696.2960000001</v>
      </c>
      <c r="K40" s="99">
        <f t="shared" si="5"/>
        <v>3403462.6869999999</v>
      </c>
      <c r="L40" s="99">
        <f t="shared" si="5"/>
        <v>1584199.35</v>
      </c>
      <c r="M40" s="99">
        <f t="shared" si="5"/>
        <v>3054923.9389999998</v>
      </c>
      <c r="N40" s="99">
        <f t="shared" si="5"/>
        <v>321831.397</v>
      </c>
      <c r="O40" s="99">
        <f t="shared" si="5"/>
        <v>1903508.6259999999</v>
      </c>
      <c r="P40" s="99">
        <f t="shared" si="5"/>
        <v>1078786.5649999999</v>
      </c>
      <c r="Q40" s="99">
        <f t="shared" si="5"/>
        <v>5867007.5029999996</v>
      </c>
      <c r="R40" s="99">
        <f t="shared" si="5"/>
        <v>1088929.0930000001</v>
      </c>
      <c r="S40" s="99">
        <f t="shared" si="5"/>
        <v>1297076.8689999999</v>
      </c>
      <c r="T40" s="99">
        <f t="shared" si="5"/>
        <v>1370519.4240000001</v>
      </c>
      <c r="U40" s="99">
        <f t="shared" si="5"/>
        <v>1169098.8459999999</v>
      </c>
      <c r="V40" s="99">
        <f t="shared" si="5"/>
        <v>515055.16499999998</v>
      </c>
      <c r="W40" s="99">
        <f t="shared" si="5"/>
        <v>5276697.335</v>
      </c>
      <c r="X40" s="99">
        <f t="shared" si="5"/>
        <v>1891497.8970000001</v>
      </c>
      <c r="Y40" s="99">
        <f t="shared" si="5"/>
        <v>884680.14500000002</v>
      </c>
      <c r="Z40" s="99">
        <f t="shared" si="5"/>
        <v>9328691.8540000003</v>
      </c>
      <c r="AA40" s="99">
        <f t="shared" si="5"/>
        <v>3198239.5890000002</v>
      </c>
      <c r="AB40" s="99">
        <f t="shared" si="5"/>
        <v>1426016.517</v>
      </c>
      <c r="AC40" s="99">
        <f t="shared" si="5"/>
        <v>1102050.227</v>
      </c>
      <c r="AD40" s="99">
        <f t="shared" si="5"/>
        <v>2202752.27</v>
      </c>
      <c r="AE40" s="99">
        <f t="shared" si="5"/>
        <v>1725112.422</v>
      </c>
      <c r="AF40" s="99">
        <f t="shared" si="5"/>
        <v>513114.96100000001</v>
      </c>
      <c r="AG40" s="99">
        <f t="shared" si="5"/>
        <v>7152962.8540000003</v>
      </c>
      <c r="AH40" s="99">
        <f t="shared" si="5"/>
        <v>2119007.9419999998</v>
      </c>
      <c r="AI40" s="99">
        <f t="shared" si="5"/>
        <v>203410.94699999999</v>
      </c>
      <c r="AJ40" s="99">
        <f t="shared" si="5"/>
        <v>5399037.4230000004</v>
      </c>
      <c r="AK40" s="99">
        <f t="shared" si="5"/>
        <v>1051536.2919999999</v>
      </c>
      <c r="AL40" s="99">
        <f t="shared" si="5"/>
        <v>3720787.7710000002</v>
      </c>
      <c r="AM40" s="99">
        <f t="shared" si="5"/>
        <v>3771293.986</v>
      </c>
      <c r="AN40" s="99">
        <f t="shared" si="5"/>
        <v>3419048.1379999998</v>
      </c>
      <c r="AO40" s="99">
        <f t="shared" si="5"/>
        <v>980104.179</v>
      </c>
      <c r="AP40" s="99">
        <f t="shared" si="5"/>
        <v>1854878.7830000001</v>
      </c>
      <c r="AQ40" s="99">
        <f t="shared" si="5"/>
        <v>3395826.9309999999</v>
      </c>
      <c r="AR40" s="99">
        <f t="shared" si="5"/>
        <v>2872288.4169999999</v>
      </c>
      <c r="AS40" s="99">
        <f t="shared" si="5"/>
        <v>722064.37600000005</v>
      </c>
      <c r="AT40" s="99">
        <f t="shared" si="5"/>
        <v>663723.41299999994</v>
      </c>
      <c r="AU40" s="99">
        <f t="shared" si="5"/>
        <v>542504.49600000004</v>
      </c>
      <c r="AV40" s="99">
        <f t="shared" si="5"/>
        <v>5916969.9630000005</v>
      </c>
      <c r="AW40" s="99">
        <f t="shared" si="5"/>
        <v>1904466.3970000001</v>
      </c>
      <c r="AX40" s="99">
        <f t="shared" si="5"/>
        <v>1849772.6839999999</v>
      </c>
      <c r="AY40" s="99">
        <f t="shared" si="5"/>
        <v>369810.57299999997</v>
      </c>
      <c r="AZ40" s="99">
        <f t="shared" si="5"/>
        <v>316101.65600000002</v>
      </c>
      <c r="BA40" s="99">
        <f t="shared" si="5"/>
        <v>1076148.652</v>
      </c>
      <c r="BB40" s="99">
        <f t="shared" si="5"/>
        <v>1602828.216</v>
      </c>
      <c r="BC40" s="99">
        <f t="shared" si="5"/>
        <v>1703280.747</v>
      </c>
      <c r="BD40" s="99">
        <f t="shared" si="5"/>
        <v>1142238.9180000001</v>
      </c>
      <c r="BE40" s="99">
        <f t="shared" si="5"/>
        <v>843343.84100000001</v>
      </c>
      <c r="BF40" s="99">
        <f t="shared" si="5"/>
        <v>3031903.9810000001</v>
      </c>
      <c r="BG40" s="99">
        <f t="shared" si="5"/>
        <v>609100.27</v>
      </c>
      <c r="BH40" s="99">
        <f t="shared" si="5"/>
        <v>6016813.4129999997</v>
      </c>
      <c r="BI40" s="99">
        <f t="shared" si="5"/>
        <v>627668.31099999999</v>
      </c>
      <c r="BJ40" s="99">
        <f t="shared" si="5"/>
        <v>907566.82900000003</v>
      </c>
      <c r="BK40" s="99">
        <f t="shared" si="5"/>
        <v>6214899.04</v>
      </c>
      <c r="BL40" s="99">
        <f t="shared" si="5"/>
        <v>1753374.149</v>
      </c>
      <c r="BM40" s="99">
        <f t="shared" si="5"/>
        <v>4494757.8459999999</v>
      </c>
      <c r="BN40" s="99">
        <f t="shared" si="5"/>
        <v>2672024.6120000002</v>
      </c>
      <c r="BO40" s="99">
        <f t="shared" ref="BO40:CJ40" si="6">(BO3-BO4)/1000</f>
        <v>1725285.449</v>
      </c>
      <c r="BP40" s="99">
        <f t="shared" si="6"/>
        <v>9445363.4210000001</v>
      </c>
      <c r="BQ40" s="99">
        <f t="shared" si="6"/>
        <v>656695.85699999996</v>
      </c>
      <c r="BR40" s="99">
        <f t="shared" si="6"/>
        <v>4338432.0860000001</v>
      </c>
      <c r="BS40" s="99">
        <f t="shared" si="6"/>
        <v>1258188.7169999999</v>
      </c>
      <c r="BT40" s="99">
        <f t="shared" si="6"/>
        <v>1726657.49</v>
      </c>
      <c r="BU40" s="99">
        <f t="shared" si="6"/>
        <v>2039904.6769999999</v>
      </c>
      <c r="BV40" s="99">
        <f t="shared" si="6"/>
        <v>1831623.0889999999</v>
      </c>
      <c r="BW40" s="99">
        <f t="shared" si="6"/>
        <v>2722849.3059999999</v>
      </c>
      <c r="BX40" s="99">
        <f t="shared" si="6"/>
        <v>2167359.64</v>
      </c>
      <c r="BY40" s="99">
        <f t="shared" si="6"/>
        <v>1766764.8729999999</v>
      </c>
      <c r="BZ40" s="99">
        <f t="shared" si="6"/>
        <v>2604141.5</v>
      </c>
      <c r="CA40" s="99">
        <f t="shared" si="6"/>
        <v>4324785.7340000002</v>
      </c>
      <c r="CB40" s="99">
        <f t="shared" si="6"/>
        <v>3639261.8969999999</v>
      </c>
      <c r="CC40" s="99">
        <f t="shared" si="6"/>
        <v>2929189.5019999999</v>
      </c>
      <c r="CD40" s="99">
        <f t="shared" si="6"/>
        <v>1640423.0179999999</v>
      </c>
      <c r="CE40" s="99">
        <f t="shared" si="6"/>
        <v>95495.778000000006</v>
      </c>
      <c r="CF40" s="99">
        <f t="shared" si="6"/>
        <v>1984571.9650000001</v>
      </c>
      <c r="CG40" s="99">
        <f t="shared" si="6"/>
        <v>1308876.8970000001</v>
      </c>
      <c r="CH40" s="99">
        <f t="shared" si="6"/>
        <v>23204931.702</v>
      </c>
      <c r="CI40" s="99">
        <f t="shared" si="6"/>
        <v>420695.87400000001</v>
      </c>
      <c r="CJ40" s="99">
        <f t="shared" si="6"/>
        <v>232095181.33700001</v>
      </c>
    </row>
  </sheetData>
  <conditionalFormatting sqref="C5:CI19">
    <cfRule type="cellIs" dxfId="3" priority="3" stopIfTrue="1" operator="equal">
      <formula>0</formula>
    </cfRule>
  </conditionalFormatting>
  <pageMargins left="0" right="0" top="0" bottom="0" header="0.31496062992125984" footer="0.31496062992125984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5</vt:i4>
      </vt:variant>
    </vt:vector>
  </HeadingPairs>
  <TitlesOfParts>
    <vt:vector size="16" baseType="lpstr">
      <vt:lpstr>Расходы-АМБУЛАТ</vt:lpstr>
      <vt:lpstr>Расходы-СКОРАЯ</vt:lpstr>
      <vt:lpstr>Свод средних</vt:lpstr>
      <vt:lpstr>Свод средних по расходам</vt:lpstr>
      <vt:lpstr>Свод расходов</vt:lpstr>
      <vt:lpstr>СКОРАЯ-2019</vt:lpstr>
      <vt:lpstr>СКОРАЯ 2020</vt:lpstr>
      <vt:lpstr>СКОРАЯ-2021</vt:lpstr>
      <vt:lpstr>АМБУЛАТ-2019</vt:lpstr>
      <vt:lpstr>АМБУЛАТ-2020</vt:lpstr>
      <vt:lpstr>АМБУЛАТ-2021</vt:lpstr>
      <vt:lpstr>'АМБУЛАТ-2019'!Область_печати</vt:lpstr>
      <vt:lpstr>'АМБУЛАТ-2021'!Область_печати</vt:lpstr>
      <vt:lpstr>'Свод средних по расходам'!Область_печати</vt:lpstr>
      <vt:lpstr>'СКОРАЯ-2019'!Область_печати</vt:lpstr>
      <vt:lpstr>'СКОРАЯ-2021'!Область_печати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Демченко</dc:creator>
  <cp:lastModifiedBy>Бородин Вячеслав Григорьевич</cp:lastModifiedBy>
  <cp:lastPrinted>2023-12-11T12:02:42Z</cp:lastPrinted>
  <dcterms:created xsi:type="dcterms:W3CDTF">2022-11-21T09:55:03Z</dcterms:created>
  <dcterms:modified xsi:type="dcterms:W3CDTF">2024-04-04T08:32:09Z</dcterms:modified>
</cp:coreProperties>
</file>