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asilets_VA\Desktop\240212_Приложения по старым нормам\"/>
    </mc:Choice>
  </mc:AlternateContent>
  <bookViews>
    <workbookView xWindow="0" yWindow="0" windowWidth="28800" windowHeight="12330"/>
  </bookViews>
  <sheets>
    <sheet name="Параметры объектов" sheetId="1" r:id="rId1"/>
  </sheets>
  <definedNames>
    <definedName name="_xlnm._FilterDatabase" localSheetId="0" hidden="1">'Параметры объектов'!#REF!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H24" i="1" s="1"/>
  <c r="F25" i="1"/>
  <c r="T25" i="1" s="1"/>
  <c r="F26" i="1"/>
  <c r="J26" i="1" s="1"/>
  <c r="F27" i="1"/>
  <c r="H27" i="1" s="1"/>
  <c r="F28" i="1"/>
  <c r="H28" i="1" s="1"/>
  <c r="F29" i="1"/>
  <c r="H30" i="1" s="1"/>
  <c r="F31" i="1"/>
  <c r="J31" i="1" s="1"/>
  <c r="F32" i="1"/>
  <c r="H32" i="1" s="1"/>
  <c r="F36" i="1"/>
  <c r="H37" i="1" s="1"/>
  <c r="F41" i="1"/>
  <c r="H42" i="1" s="1"/>
  <c r="F44" i="1"/>
  <c r="H44" i="1" s="1"/>
  <c r="F50" i="1"/>
  <c r="H52" i="1" s="1"/>
  <c r="F57" i="1"/>
  <c r="F23" i="1"/>
  <c r="H23" i="1" s="1"/>
  <c r="F6" i="1"/>
  <c r="J6" i="1" s="1"/>
  <c r="F7" i="1"/>
  <c r="H7" i="1" s="1"/>
  <c r="F8" i="1"/>
  <c r="J8" i="1" s="1"/>
  <c r="F9" i="1"/>
  <c r="O9" i="1" s="1"/>
  <c r="F10" i="1"/>
  <c r="J10" i="1" s="1"/>
  <c r="F11" i="1"/>
  <c r="H11" i="1" s="1"/>
  <c r="F12" i="1"/>
  <c r="J12" i="1" s="1"/>
  <c r="F13" i="1"/>
  <c r="H13" i="1" s="1"/>
  <c r="H58" i="1" l="1"/>
  <c r="T63" i="1"/>
  <c r="T61" i="1"/>
  <c r="R60" i="1"/>
  <c r="R58" i="1"/>
  <c r="R63" i="1"/>
  <c r="R61" i="1"/>
  <c r="U61" i="1" s="1"/>
  <c r="T59" i="1"/>
  <c r="T57" i="1"/>
  <c r="T58" i="1"/>
  <c r="T62" i="1"/>
  <c r="R59" i="1"/>
  <c r="R57" i="1"/>
  <c r="U57" i="1" s="1"/>
  <c r="R62" i="1"/>
  <c r="U62" i="1" s="1"/>
  <c r="T60" i="1"/>
  <c r="T39" i="1"/>
  <c r="T36" i="1"/>
  <c r="T41" i="1"/>
  <c r="R48" i="1"/>
  <c r="R37" i="1"/>
  <c r="R40" i="1"/>
  <c r="R43" i="1"/>
  <c r="R45" i="1"/>
  <c r="T48" i="1"/>
  <c r="T46" i="1"/>
  <c r="R38" i="1"/>
  <c r="T40" i="1"/>
  <c r="T43" i="1"/>
  <c r="T45" i="1"/>
  <c r="R47" i="1"/>
  <c r="R49" i="1"/>
  <c r="T44" i="1"/>
  <c r="R36" i="1"/>
  <c r="T38" i="1"/>
  <c r="R41" i="1"/>
  <c r="R44" i="1"/>
  <c r="R46" i="1"/>
  <c r="T47" i="1"/>
  <c r="T49" i="1"/>
  <c r="R33" i="1"/>
  <c r="R42" i="1"/>
  <c r="R50" i="1"/>
  <c r="R52" i="1"/>
  <c r="R55" i="1"/>
  <c r="T55" i="1"/>
  <c r="R51" i="1"/>
  <c r="R53" i="1"/>
  <c r="T53" i="1"/>
  <c r="R32" i="1"/>
  <c r="T51" i="1"/>
  <c r="R54" i="1"/>
  <c r="T54" i="1"/>
  <c r="T32" i="1"/>
  <c r="T37" i="1"/>
  <c r="R39" i="1"/>
  <c r="T42" i="1"/>
  <c r="T50" i="1"/>
  <c r="T52" i="1"/>
  <c r="R56" i="1"/>
  <c r="T56" i="1"/>
  <c r="R28" i="1"/>
  <c r="T33" i="1"/>
  <c r="R34" i="1"/>
  <c r="T34" i="1"/>
  <c r="R35" i="1"/>
  <c r="T35" i="1"/>
  <c r="H31" i="1"/>
  <c r="K31" i="1" s="1"/>
  <c r="J25" i="1"/>
  <c r="R27" i="1"/>
  <c r="T28" i="1"/>
  <c r="J58" i="1"/>
  <c r="K58" i="1" s="1"/>
  <c r="T24" i="1"/>
  <c r="J52" i="1"/>
  <c r="K52" i="1" s="1"/>
  <c r="J23" i="1"/>
  <c r="K23" i="1" s="1"/>
  <c r="J30" i="1"/>
  <c r="K30" i="1" s="1"/>
  <c r="J44" i="1"/>
  <c r="K44" i="1" s="1"/>
  <c r="T26" i="1"/>
  <c r="J32" i="1"/>
  <c r="K32" i="1" s="1"/>
  <c r="T23" i="1"/>
  <c r="J27" i="1"/>
  <c r="K27" i="1" s="1"/>
  <c r="J51" i="1"/>
  <c r="T27" i="1"/>
  <c r="J42" i="1"/>
  <c r="K42" i="1" s="1"/>
  <c r="J36" i="1"/>
  <c r="J43" i="1"/>
  <c r="H41" i="1"/>
  <c r="J29" i="1"/>
  <c r="J28" i="1"/>
  <c r="K28" i="1" s="1"/>
  <c r="J24" i="1"/>
  <c r="K24" i="1" s="1"/>
  <c r="J37" i="1"/>
  <c r="K37" i="1" s="1"/>
  <c r="H43" i="1"/>
  <c r="J41" i="1"/>
  <c r="J50" i="1"/>
  <c r="J57" i="1"/>
  <c r="H29" i="1"/>
  <c r="H50" i="1"/>
  <c r="H57" i="1"/>
  <c r="H36" i="1"/>
  <c r="H51" i="1"/>
  <c r="O10" i="1"/>
  <c r="O6" i="1"/>
  <c r="M12" i="1"/>
  <c r="J9" i="1"/>
  <c r="H12" i="1"/>
  <c r="K12" i="1" s="1"/>
  <c r="M9" i="1"/>
  <c r="P9" i="1" s="1"/>
  <c r="O12" i="1"/>
  <c r="H9" i="1"/>
  <c r="M8" i="1"/>
  <c r="H8" i="1"/>
  <c r="K8" i="1" s="1"/>
  <c r="J13" i="1"/>
  <c r="K13" i="1" s="1"/>
  <c r="M13" i="1"/>
  <c r="O8" i="1"/>
  <c r="M11" i="1"/>
  <c r="M7" i="1"/>
  <c r="O13" i="1"/>
  <c r="O11" i="1"/>
  <c r="O7" i="1"/>
  <c r="M10" i="1"/>
  <c r="M6" i="1"/>
  <c r="J11" i="1"/>
  <c r="K11" i="1" s="1"/>
  <c r="J7" i="1"/>
  <c r="K7" i="1" s="1"/>
  <c r="H10" i="1"/>
  <c r="K10" i="1" s="1"/>
  <c r="H6" i="1"/>
  <c r="K6" i="1" s="1"/>
  <c r="U28" i="1" l="1"/>
  <c r="U44" i="1"/>
  <c r="U49" i="1"/>
  <c r="U46" i="1"/>
  <c r="U43" i="1"/>
  <c r="U60" i="1"/>
  <c r="U33" i="1"/>
  <c r="U36" i="1"/>
  <c r="U59" i="1"/>
  <c r="U63" i="1"/>
  <c r="U39" i="1"/>
  <c r="U58" i="1"/>
  <c r="U53" i="1"/>
  <c r="U32" i="1"/>
  <c r="U41" i="1"/>
  <c r="K29" i="1"/>
  <c r="U47" i="1"/>
  <c r="U38" i="1"/>
  <c r="U48" i="1"/>
  <c r="U45" i="1"/>
  <c r="U37" i="1"/>
  <c r="U40" i="1"/>
  <c r="U51" i="1"/>
  <c r="U50" i="1"/>
  <c r="U56" i="1"/>
  <c r="U42" i="1"/>
  <c r="U52" i="1"/>
  <c r="U54" i="1"/>
  <c r="U55" i="1"/>
  <c r="U35" i="1"/>
  <c r="U34" i="1"/>
  <c r="U27" i="1"/>
  <c r="K51" i="1"/>
  <c r="K41" i="1"/>
  <c r="K50" i="1"/>
  <c r="K36" i="1"/>
  <c r="K57" i="1"/>
  <c r="K43" i="1"/>
  <c r="P6" i="1"/>
  <c r="P10" i="1"/>
  <c r="P13" i="1"/>
  <c r="P12" i="1"/>
  <c r="P11" i="1"/>
  <c r="K9" i="1"/>
  <c r="P8" i="1"/>
  <c r="P7" i="1"/>
  <c r="Q26" i="1" l="1"/>
  <c r="R26" i="1" s="1"/>
  <c r="U26" i="1" s="1"/>
  <c r="G26" i="1"/>
  <c r="H26" i="1" s="1"/>
  <c r="K26" i="1" s="1"/>
  <c r="R25" i="1"/>
  <c r="U25" i="1" s="1"/>
  <c r="G25" i="1"/>
  <c r="H25" i="1" s="1"/>
  <c r="K25" i="1" s="1"/>
  <c r="R24" i="1"/>
  <c r="U24" i="1" s="1"/>
  <c r="R23" i="1"/>
  <c r="U23" i="1" s="1"/>
</calcChain>
</file>

<file path=xl/sharedStrings.xml><?xml version="1.0" encoding="utf-8"?>
<sst xmlns="http://schemas.openxmlformats.org/spreadsheetml/2006/main" count="73" uniqueCount="55">
  <si>
    <t>Примечание</t>
  </si>
  <si>
    <t>Наименование муниципального образования</t>
  </si>
  <si>
    <t>Год ввода в эксплуатацию</t>
  </si>
  <si>
    <t>Объекты дошкольного образования</t>
  </si>
  <si>
    <t>Объекты среднего общего образования</t>
  </si>
  <si>
    <t>Площадь объекта (кв. м)</t>
  </si>
  <si>
    <t>Стоимость объекта                 (тыс. рублей)</t>
  </si>
  <si>
    <t>Наименование объекта дошкольного/среднего общего образования (количество учащихся/воспитанников)</t>
  </si>
  <si>
    <t>Реконструкция школы на 500 мест в городском округе Краснотурьинск</t>
  </si>
  <si>
    <t>Строительство Муниципального общеобразовательного учреждения школы на 500 мест по адресу: Свердловская область, Белоярский район, с. Косулино, ул. Ленина</t>
  </si>
  <si>
    <t>Начальная школа на 400 мест МБОУ ПГО «Пышминская общеобразовательная школа» по адресу: ул. Куйбышева, 39 в р.п. Пышма Свердловской области</t>
  </si>
  <si>
    <t>городском округе Краснотурьинск</t>
  </si>
  <si>
    <t>Белоярский район, с. Косулино</t>
  </si>
  <si>
    <t>р.п. Пышма Свердловской области</t>
  </si>
  <si>
    <t>Реконструкция здания муниципального автономного образовательного учреждения "Средняя образовательная школа №24" по адресу: п. Кедровое, ул. Школьников, д. 4</t>
  </si>
  <si>
    <t xml:space="preserve"> Разработка рабочей документации и строительство объекта «Детский сад на 270 мест в микрорайоне Балтым-Парк», включая поставку оборудования, необходимого для обеспечения эксплуатации объекта</t>
  </si>
  <si>
    <t>ГО Верхняя Пышма</t>
  </si>
  <si>
    <t xml:space="preserve"> Реконструкция здания МАОУ "СОШ №3" и строительство пристроя по адресу: г. Верхняя Пышма, ул. Машиностроителей, 6. Этап II.</t>
  </si>
  <si>
    <t>Дошкольное образовательное учреждение на 300 мест в квартале №26 планировочного района «Академический» в г. Екатеринбурге</t>
  </si>
  <si>
    <t>Новый корпус муниципального автономного образовательного учреждения средней общеобразовательной школы № 167 по адресу: улица Фрезеровщиков, 84а, в Орджоникидзевском районе города Екатеринбурга</t>
  </si>
  <si>
    <t>Пристрой к муниципальному автономному общеобразовательному учреждению - лицею № 173 на улице Народной воли, 21, в Ленинском районе города Екатеринбурга</t>
  </si>
  <si>
    <t>Муниципальное бюджетное общеобразовательное учреждение средняя общеобразовательная школа на 550 мест в квартале улиц Уральская – Советская – Блюхера – переулок Парковый в Кировском районе города Екатеринбурга</t>
  </si>
  <si>
    <t>Образовательный центр в границах улицы Евгения Савкова - реки Патрушихи - улицы Верхнеуфалейская - улицы Ландау в Верх-Исетском районе города Екатеринбурга</t>
  </si>
  <si>
    <t>Средняя общеобразовательная школа в Квартале № 10 планировочного района «Академический» г. Екатеринбурга</t>
  </si>
  <si>
    <t>Дошкольное образовательное учреждение №2 с ясельными группами на 250 мест в жилом районе «Солнечный» в Чкаловском районе города Екатеринбурга</t>
  </si>
  <si>
    <t>Дошкольное образовательное учреждение №1 с ясельными группами в квартале № 10 планировочного района «Академический» в г. Екатеринбурге</t>
  </si>
  <si>
    <t>Дошкольное образовательное учреждение № 1 с ясельными группами в квартале № 11 планировочного района «Академический» в г. Екатеринбурге</t>
  </si>
  <si>
    <t>Дошкольное образовательное учреждение № 2 с ясельными группами в квартале № 11 планировочного района «Академический» в г. Екатеринбурге</t>
  </si>
  <si>
    <t>Дошкольное образовательное учреждение №3 с ясельными группами на 300 мест в жилом районе «Солнечный» в Чкаловском районе города Екатеринбурга</t>
  </si>
  <si>
    <t>Новый корпус муниципального автономного образовательного учреждения гимназия № 120 по адресу: ул. Степана Разина, 71 в Ленинском районе г. Екатеринбурга</t>
  </si>
  <si>
    <t>Средняя общеобразовательная школа № 1 в квартале № 17 планировочного района «Академический» в г. Екатеринбург</t>
  </si>
  <si>
    <t>Дошкольное образовательное учреждение на 250 мест в границах улиц Цветоносная - Майская - Ручейная - Е.Савкова микрорайона «Мичуринский» в Верх-Исетском районе г. Екатеринбурга</t>
  </si>
  <si>
    <t>Новый корпус муниципального бюджетного образовательного учреждения гимназии № 40 на ул. Мичурина, 181 в Октябрьском районе г. Екатеринбурга</t>
  </si>
  <si>
    <t>г. Екатеринбург</t>
  </si>
  <si>
    <t>-</t>
  </si>
  <si>
    <r>
      <t>«Школьный комплекс на 1200 мест с блоком дополнительного образования на улице Лучистая в жилом районе «Солнечный» г. Екатеринбурга.</t>
    </r>
    <r>
      <rPr>
        <b/>
        <sz val="11"/>
        <color theme="1"/>
        <rFont val="Times New Roman"/>
        <family val="1"/>
        <charset val="204"/>
      </rPr>
      <t xml:space="preserve"> 1 этап</t>
    </r>
    <r>
      <rPr>
        <sz val="11"/>
        <color theme="1"/>
        <rFont val="Times New Roman"/>
        <family val="1"/>
        <charset val="204"/>
      </rPr>
      <t>»</t>
    </r>
  </si>
  <si>
    <t>Стоимость устройства спортивного зала (тыс. рублей, расчетно)</t>
  </si>
  <si>
    <t>Нормативная площадь спортивного зала, кв. м *</t>
  </si>
  <si>
    <t>Площадь музыкального зала или объединенного с спортзалом, кв. м (при наличии нескольких - площадь каждого)</t>
  </si>
  <si>
    <t>Стоимость устройства мызыкального зала (тыс. рублей, расчетно)</t>
  </si>
  <si>
    <t xml:space="preserve">Нормативная площадь музыкального зала, кв. м </t>
  </si>
  <si>
    <t>Площадь лаборантских при кабинетах физики, химии, биологии и др., кв. м (при наличии нескольких - площадь каждой)</t>
  </si>
  <si>
    <t>Стоимость устройства лаборантской (тыс. рублей, расчетно)</t>
  </si>
  <si>
    <t xml:space="preserve">Нормативная площадь лаборантской, кв. м </t>
  </si>
  <si>
    <t>Стоимость 1 кв. м            (тыс. рублей)</t>
  </si>
  <si>
    <t>Примечание: * количество занимающихся в спортзале одновременно принято из расчета по 25 (1 класс) и 50 человек (2 класса)</t>
  </si>
  <si>
    <t>Информация о площади и стоимости отдельных помещений объектов дошкольного образования и среднего общего образования Свердловской области</t>
  </si>
  <si>
    <t>Площадь спортивного зала, кв. м (при наличии нескольких - площадь каждого)</t>
  </si>
  <si>
    <t>Превышение фактической стоимости над стоимостью по нормативной площади (тыс. рублей, расчетно)</t>
  </si>
  <si>
    <t>Превышение фактической стоимости над стоимостью по нормативной площади  (тыс. рублей, расчетно)</t>
  </si>
  <si>
    <t>Стоимость устройства спортивного зала по нормативу площади (тыс. рублей, расчетно)</t>
  </si>
  <si>
    <t>Превышение фактической стоимости над стоимостью по нормативной площади(тыс. рублей, расчетно)</t>
  </si>
  <si>
    <t>Стоимость устройства музыкального зала по нормативу площади (тыс. рублей, расчетно)</t>
  </si>
  <si>
    <t>Стоимость устройства лаборантской по нормативу площади (тыс. рублей, расчетно)</t>
  </si>
  <si>
    <t>Приложение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</si>
</sst>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7" fillId="0" borderId="0"/>
    <xf numFmtId="0" fontId="8" fillId="0" borderId="0"/>
    <xf numFmtId="164" fontId="9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65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Fill="1"/>
    <xf numFmtId="0" fontId="3" fillId="0" borderId="1" xfId="0" applyFont="1" applyBorder="1"/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3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8">
    <cellStyle name="Обычный" xfId="0" builtinId="0"/>
    <cellStyle name="Обычный 2" xfId="1"/>
    <cellStyle name="Обычный 3" xfId="2"/>
    <cellStyle name="Обычный 5" xfId="4"/>
    <cellStyle name="Обычный 5 2" xfId="5"/>
    <cellStyle name="Обычный 5 2 2" xfId="7"/>
    <cellStyle name="Обычный 5 3" xfId="6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tabSelected="1" topLeftCell="C1" zoomScale="60" zoomScaleNormal="60" workbookViewId="0">
      <pane ySplit="4" topLeftCell="A33" activePane="bottomLeft" state="frozen"/>
      <selection pane="bottomLeft" activeCell="S32" sqref="S32:S63"/>
    </sheetView>
  </sheetViews>
  <sheetFormatPr defaultColWidth="11" defaultRowHeight="15" x14ac:dyDescent="0.25"/>
  <cols>
    <col min="1" max="1" width="17.75" style="12" customWidth="1"/>
    <col min="2" max="2" width="36.125" style="12" customWidth="1"/>
    <col min="3" max="3" width="16.625" style="12" customWidth="1"/>
    <col min="4" max="4" width="15.875" style="12" customWidth="1"/>
    <col min="5" max="6" width="17.5" style="12" customWidth="1"/>
    <col min="7" max="8" width="24.625" style="12" customWidth="1"/>
    <col min="9" max="9" width="16.5" style="12" customWidth="1"/>
    <col min="10" max="11" width="24.625" style="12" customWidth="1"/>
    <col min="12" max="12" width="26.875" style="12" customWidth="1"/>
    <col min="13" max="13" width="22.5" style="12" customWidth="1"/>
    <col min="14" max="14" width="15.5" style="12" customWidth="1"/>
    <col min="15" max="15" width="22.25" style="12" customWidth="1"/>
    <col min="16" max="16" width="24.75" style="12" customWidth="1"/>
    <col min="17" max="17" width="30.625" style="12" customWidth="1"/>
    <col min="18" max="18" width="22" style="12" customWidth="1"/>
    <col min="19" max="19" width="21.25" style="12" customWidth="1"/>
    <col min="20" max="20" width="22.25" style="12" customWidth="1"/>
    <col min="21" max="21" width="26.25" style="12" customWidth="1"/>
    <col min="22" max="22" width="35.25" style="12" customWidth="1"/>
    <col min="23" max="16384" width="11" style="12"/>
  </cols>
  <sheetData>
    <row r="1" spans="1:22" x14ac:dyDescent="0.25">
      <c r="V1" s="13" t="s">
        <v>54</v>
      </c>
    </row>
    <row r="2" spans="1:22" s="14" customFormat="1" ht="45.75" customHeight="1" x14ac:dyDescent="0.2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4" spans="1:22" s="26" customFormat="1" ht="124.15" customHeight="1" x14ac:dyDescent="0.25">
      <c r="A4" s="4" t="s">
        <v>1</v>
      </c>
      <c r="B4" s="4" t="s">
        <v>7</v>
      </c>
      <c r="C4" s="4" t="s">
        <v>2</v>
      </c>
      <c r="D4" s="4" t="s">
        <v>5</v>
      </c>
      <c r="E4" s="4" t="s">
        <v>6</v>
      </c>
      <c r="F4" s="4" t="s">
        <v>44</v>
      </c>
      <c r="G4" s="21" t="s">
        <v>47</v>
      </c>
      <c r="H4" s="21" t="s">
        <v>36</v>
      </c>
      <c r="I4" s="21" t="s">
        <v>37</v>
      </c>
      <c r="J4" s="21" t="s">
        <v>50</v>
      </c>
      <c r="K4" s="21" t="s">
        <v>51</v>
      </c>
      <c r="L4" s="22" t="s">
        <v>38</v>
      </c>
      <c r="M4" s="22" t="s">
        <v>39</v>
      </c>
      <c r="N4" s="22" t="s">
        <v>40</v>
      </c>
      <c r="O4" s="22" t="s">
        <v>52</v>
      </c>
      <c r="P4" s="22" t="s">
        <v>48</v>
      </c>
      <c r="Q4" s="27" t="s">
        <v>41</v>
      </c>
      <c r="R4" s="27" t="s">
        <v>42</v>
      </c>
      <c r="S4" s="27" t="s">
        <v>43</v>
      </c>
      <c r="T4" s="27" t="s">
        <v>53</v>
      </c>
      <c r="U4" s="27" t="s">
        <v>49</v>
      </c>
      <c r="V4" s="4" t="s">
        <v>0</v>
      </c>
    </row>
    <row r="5" spans="1:22" ht="15.75" x14ac:dyDescent="0.25">
      <c r="A5" s="29" t="s">
        <v>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</row>
    <row r="6" spans="1:22" s="15" customFormat="1" ht="90" x14ac:dyDescent="0.25">
      <c r="A6" s="6" t="s">
        <v>16</v>
      </c>
      <c r="B6" s="6" t="s">
        <v>15</v>
      </c>
      <c r="C6" s="5">
        <v>2023</v>
      </c>
      <c r="D6" s="9">
        <v>4875.3999999999996</v>
      </c>
      <c r="E6" s="9">
        <v>342765.23200000002</v>
      </c>
      <c r="F6" s="19">
        <f t="shared" ref="F6:F13" si="0">E6/D6</f>
        <v>70.30504820117325</v>
      </c>
      <c r="G6" s="9">
        <v>82.3</v>
      </c>
      <c r="H6" s="19">
        <f t="shared" ref="H6:H13" si="1">G6*F6</f>
        <v>5786.1054669565583</v>
      </c>
      <c r="I6" s="9">
        <v>100</v>
      </c>
      <c r="J6" s="19">
        <f t="shared" ref="J6:J13" si="2">I6*F6</f>
        <v>7030.5048201173249</v>
      </c>
      <c r="K6" s="19">
        <f t="shared" ref="K6:K13" si="3">H6-J6</f>
        <v>-1244.3993531607666</v>
      </c>
      <c r="L6" s="9">
        <v>82.4</v>
      </c>
      <c r="M6" s="19">
        <f t="shared" ref="M6:M13" si="4">L6*F6</f>
        <v>5793.1359717766763</v>
      </c>
      <c r="N6" s="9">
        <v>100</v>
      </c>
      <c r="O6" s="19">
        <f t="shared" ref="O6:O13" si="5">N6*F6</f>
        <v>7030.5048201173249</v>
      </c>
      <c r="P6" s="19">
        <f t="shared" ref="P6:P13" si="6">M6-O6</f>
        <v>-1237.3688483406486</v>
      </c>
      <c r="Q6" s="9"/>
      <c r="R6" s="9"/>
      <c r="S6" s="9"/>
      <c r="T6" s="9"/>
      <c r="U6" s="9"/>
      <c r="V6" s="5"/>
    </row>
    <row r="7" spans="1:22" ht="60" x14ac:dyDescent="0.25">
      <c r="A7" s="4" t="s">
        <v>33</v>
      </c>
      <c r="B7" s="4" t="s">
        <v>18</v>
      </c>
      <c r="C7" s="5">
        <v>2021</v>
      </c>
      <c r="D7" s="19">
        <v>4575.3999999999996</v>
      </c>
      <c r="E7" s="19">
        <v>275843.46100000001</v>
      </c>
      <c r="F7" s="19">
        <f t="shared" si="0"/>
        <v>60.288381562267787</v>
      </c>
      <c r="G7" s="19">
        <v>105.61</v>
      </c>
      <c r="H7" s="19">
        <f t="shared" si="1"/>
        <v>6367.0559767911009</v>
      </c>
      <c r="I7" s="19">
        <v>100</v>
      </c>
      <c r="J7" s="19">
        <f t="shared" si="2"/>
        <v>6028.8381562267787</v>
      </c>
      <c r="K7" s="19">
        <f t="shared" si="3"/>
        <v>338.21782056432221</v>
      </c>
      <c r="L7" s="19">
        <v>105.66</v>
      </c>
      <c r="M7" s="19">
        <f t="shared" si="4"/>
        <v>6370.0703958692138</v>
      </c>
      <c r="N7" s="19">
        <v>100</v>
      </c>
      <c r="O7" s="19">
        <f t="shared" si="5"/>
        <v>6028.8381562267787</v>
      </c>
      <c r="P7" s="19">
        <f t="shared" si="6"/>
        <v>341.23223964243516</v>
      </c>
      <c r="Q7" s="19"/>
      <c r="R7" s="19"/>
      <c r="S7" s="19"/>
      <c r="T7" s="19"/>
      <c r="U7" s="19"/>
      <c r="V7" s="7"/>
    </row>
    <row r="8" spans="1:22" ht="60" x14ac:dyDescent="0.25">
      <c r="A8" s="4" t="s">
        <v>33</v>
      </c>
      <c r="B8" s="4" t="s">
        <v>24</v>
      </c>
      <c r="C8" s="5">
        <v>2021</v>
      </c>
      <c r="D8" s="19">
        <v>4300.1000000000004</v>
      </c>
      <c r="E8" s="19">
        <v>250348.64300000001</v>
      </c>
      <c r="F8" s="19">
        <f t="shared" si="0"/>
        <v>58.21926071486709</v>
      </c>
      <c r="G8" s="19">
        <v>75.069999999999993</v>
      </c>
      <c r="H8" s="19">
        <f t="shared" si="1"/>
        <v>4370.5199018650719</v>
      </c>
      <c r="I8" s="19">
        <v>100</v>
      </c>
      <c r="J8" s="19">
        <f t="shared" si="2"/>
        <v>5821.9260714867087</v>
      </c>
      <c r="K8" s="19">
        <f t="shared" si="3"/>
        <v>-1451.4061696216368</v>
      </c>
      <c r="L8" s="19">
        <v>75.11</v>
      </c>
      <c r="M8" s="19">
        <f t="shared" si="4"/>
        <v>4372.8486722936668</v>
      </c>
      <c r="N8" s="19">
        <v>100</v>
      </c>
      <c r="O8" s="19">
        <f t="shared" si="5"/>
        <v>5821.9260714867087</v>
      </c>
      <c r="P8" s="19">
        <f t="shared" si="6"/>
        <v>-1449.0773991930419</v>
      </c>
      <c r="Q8" s="19"/>
      <c r="R8" s="19"/>
      <c r="S8" s="19"/>
      <c r="T8" s="19"/>
      <c r="U8" s="19"/>
      <c r="V8" s="7"/>
    </row>
    <row r="9" spans="1:22" ht="60" x14ac:dyDescent="0.25">
      <c r="A9" s="4" t="s">
        <v>33</v>
      </c>
      <c r="B9" s="4" t="s">
        <v>25</v>
      </c>
      <c r="C9" s="5">
        <v>2021</v>
      </c>
      <c r="D9" s="19">
        <v>4366.6000000000004</v>
      </c>
      <c r="E9" s="19">
        <v>259719.96900000001</v>
      </c>
      <c r="F9" s="19">
        <f t="shared" si="0"/>
        <v>59.47876356890945</v>
      </c>
      <c r="G9" s="19">
        <v>101.59</v>
      </c>
      <c r="H9" s="19">
        <f t="shared" si="1"/>
        <v>6042.4475909655112</v>
      </c>
      <c r="I9" s="19">
        <v>100</v>
      </c>
      <c r="J9" s="19">
        <f t="shared" si="2"/>
        <v>5947.8763568909453</v>
      </c>
      <c r="K9" s="19">
        <f t="shared" si="3"/>
        <v>94.571234074565837</v>
      </c>
      <c r="L9" s="19">
        <v>51.86</v>
      </c>
      <c r="M9" s="19">
        <f t="shared" si="4"/>
        <v>3084.5686786836441</v>
      </c>
      <c r="N9" s="19">
        <v>100</v>
      </c>
      <c r="O9" s="19">
        <f t="shared" si="5"/>
        <v>5947.8763568909453</v>
      </c>
      <c r="P9" s="19">
        <f t="shared" si="6"/>
        <v>-2863.3076782073013</v>
      </c>
      <c r="Q9" s="19"/>
      <c r="R9" s="19"/>
      <c r="S9" s="19"/>
      <c r="T9" s="19"/>
      <c r="U9" s="19"/>
      <c r="V9" s="7"/>
    </row>
    <row r="10" spans="1:22" ht="60" x14ac:dyDescent="0.25">
      <c r="A10" s="4" t="s">
        <v>33</v>
      </c>
      <c r="B10" s="4" t="s">
        <v>26</v>
      </c>
      <c r="C10" s="5">
        <v>2021</v>
      </c>
      <c r="D10" s="19">
        <v>4305.3999999999996</v>
      </c>
      <c r="E10" s="19">
        <v>256750.62400000001</v>
      </c>
      <c r="F10" s="19">
        <f t="shared" si="0"/>
        <v>59.634557532401175</v>
      </c>
      <c r="G10" s="19">
        <v>103.57</v>
      </c>
      <c r="H10" s="19">
        <f t="shared" si="1"/>
        <v>6176.3511236307895</v>
      </c>
      <c r="I10" s="19">
        <v>100</v>
      </c>
      <c r="J10" s="19">
        <f t="shared" si="2"/>
        <v>5963.4557532401177</v>
      </c>
      <c r="K10" s="19">
        <f t="shared" si="3"/>
        <v>212.89537039067181</v>
      </c>
      <c r="L10" s="19">
        <v>52.93</v>
      </c>
      <c r="M10" s="19">
        <f t="shared" si="4"/>
        <v>3156.4571301899941</v>
      </c>
      <c r="N10" s="19">
        <v>100</v>
      </c>
      <c r="O10" s="19">
        <f t="shared" si="5"/>
        <v>5963.4557532401177</v>
      </c>
      <c r="P10" s="19">
        <f t="shared" si="6"/>
        <v>-2806.9986230501236</v>
      </c>
      <c r="Q10" s="19"/>
      <c r="R10" s="19"/>
      <c r="S10" s="19"/>
      <c r="T10" s="19"/>
      <c r="U10" s="19"/>
      <c r="V10" s="7"/>
    </row>
    <row r="11" spans="1:22" ht="60" x14ac:dyDescent="0.25">
      <c r="A11" s="4" t="s">
        <v>33</v>
      </c>
      <c r="B11" s="4" t="s">
        <v>27</v>
      </c>
      <c r="C11" s="5">
        <v>2021</v>
      </c>
      <c r="D11" s="19">
        <v>4655</v>
      </c>
      <c r="E11" s="19">
        <v>258480.17199999999</v>
      </c>
      <c r="F11" s="19">
        <f t="shared" si="0"/>
        <v>55.527426852846396</v>
      </c>
      <c r="G11" s="19">
        <v>103.54</v>
      </c>
      <c r="H11" s="19">
        <f t="shared" si="1"/>
        <v>5749.3097763437163</v>
      </c>
      <c r="I11" s="19">
        <v>100</v>
      </c>
      <c r="J11" s="19">
        <f t="shared" si="2"/>
        <v>5552.7426852846393</v>
      </c>
      <c r="K11" s="19">
        <f t="shared" si="3"/>
        <v>196.56709105907703</v>
      </c>
      <c r="L11" s="19">
        <v>52.55</v>
      </c>
      <c r="M11" s="19">
        <f t="shared" si="4"/>
        <v>2917.9662811170779</v>
      </c>
      <c r="N11" s="19">
        <v>100</v>
      </c>
      <c r="O11" s="19">
        <f t="shared" si="5"/>
        <v>5552.7426852846393</v>
      </c>
      <c r="P11" s="19">
        <f t="shared" si="6"/>
        <v>-2634.7764041675614</v>
      </c>
      <c r="Q11" s="19"/>
      <c r="R11" s="19"/>
      <c r="S11" s="19"/>
      <c r="T11" s="19"/>
      <c r="U11" s="19"/>
      <c r="V11" s="7"/>
    </row>
    <row r="12" spans="1:22" ht="60" x14ac:dyDescent="0.25">
      <c r="A12" s="4" t="s">
        <v>33</v>
      </c>
      <c r="B12" s="4" t="s">
        <v>28</v>
      </c>
      <c r="C12" s="5">
        <v>2021</v>
      </c>
      <c r="D12" s="19">
        <v>4846.3</v>
      </c>
      <c r="E12" s="19">
        <v>273281.74599999998</v>
      </c>
      <c r="F12" s="19">
        <f t="shared" si="0"/>
        <v>56.389770752945537</v>
      </c>
      <c r="G12" s="19">
        <v>102.05</v>
      </c>
      <c r="H12" s="19">
        <f t="shared" si="1"/>
        <v>5754.576105338092</v>
      </c>
      <c r="I12" s="19">
        <v>100</v>
      </c>
      <c r="J12" s="19">
        <f t="shared" si="2"/>
        <v>5638.9770752945533</v>
      </c>
      <c r="K12" s="19">
        <f t="shared" si="3"/>
        <v>115.59903004353873</v>
      </c>
      <c r="L12" s="19">
        <v>102.7</v>
      </c>
      <c r="M12" s="19">
        <f t="shared" si="4"/>
        <v>5791.2294563275073</v>
      </c>
      <c r="N12" s="19">
        <v>100</v>
      </c>
      <c r="O12" s="19">
        <f t="shared" si="5"/>
        <v>5638.9770752945533</v>
      </c>
      <c r="P12" s="19">
        <f t="shared" si="6"/>
        <v>152.25238103295396</v>
      </c>
      <c r="Q12" s="19"/>
      <c r="R12" s="19"/>
      <c r="S12" s="19"/>
      <c r="T12" s="19"/>
      <c r="U12" s="19"/>
      <c r="V12" s="7"/>
    </row>
    <row r="13" spans="1:22" ht="75" x14ac:dyDescent="0.25">
      <c r="A13" s="6" t="s">
        <v>33</v>
      </c>
      <c r="B13" s="6" t="s">
        <v>31</v>
      </c>
      <c r="C13" s="5">
        <v>2023</v>
      </c>
      <c r="D13" s="19">
        <v>4559.8999999999996</v>
      </c>
      <c r="E13" s="19">
        <v>296789.58299999998</v>
      </c>
      <c r="F13" s="19">
        <f t="shared" si="0"/>
        <v>65.086862211890619</v>
      </c>
      <c r="G13" s="19">
        <v>100.84</v>
      </c>
      <c r="H13" s="19">
        <f t="shared" si="1"/>
        <v>6563.3591854470505</v>
      </c>
      <c r="I13" s="19">
        <v>100</v>
      </c>
      <c r="J13" s="19">
        <f t="shared" si="2"/>
        <v>6508.6862211890621</v>
      </c>
      <c r="K13" s="19">
        <f t="shared" si="3"/>
        <v>54.672964257988497</v>
      </c>
      <c r="L13" s="19">
        <v>60.75</v>
      </c>
      <c r="M13" s="19">
        <f t="shared" si="4"/>
        <v>3954.0268793723549</v>
      </c>
      <c r="N13" s="19">
        <v>100</v>
      </c>
      <c r="O13" s="19">
        <f t="shared" si="5"/>
        <v>6508.6862211890621</v>
      </c>
      <c r="P13" s="19">
        <f t="shared" si="6"/>
        <v>-2554.6593418167072</v>
      </c>
      <c r="Q13" s="19"/>
      <c r="R13" s="19"/>
      <c r="S13" s="19"/>
      <c r="T13" s="19"/>
      <c r="U13" s="19"/>
      <c r="V13" s="7"/>
    </row>
    <row r="14" spans="1:22" hidden="1" x14ac:dyDescent="0.25">
      <c r="A14" s="4"/>
      <c r="B14" s="4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idden="1" x14ac:dyDescent="0.25">
      <c r="A15" s="4"/>
      <c r="B15" s="4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idden="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idden="1" x14ac:dyDescent="0.25">
      <c r="A17" s="4"/>
      <c r="B17" s="4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idden="1" x14ac:dyDescent="0.25">
      <c r="A18" s="4"/>
      <c r="B18" s="4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idden="1" x14ac:dyDescent="0.25">
      <c r="A19" s="4"/>
      <c r="B19" s="4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idden="1" x14ac:dyDescent="0.25">
      <c r="A20" s="4"/>
      <c r="B20" s="4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idden="1" x14ac:dyDescent="0.25">
      <c r="A21" s="16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32" t="s">
        <v>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4"/>
    </row>
    <row r="23" spans="1:22" ht="30" x14ac:dyDescent="0.25">
      <c r="A23" s="6" t="s">
        <v>11</v>
      </c>
      <c r="B23" s="6" t="s">
        <v>8</v>
      </c>
      <c r="C23" s="5">
        <v>2024</v>
      </c>
      <c r="D23" s="9">
        <v>10922.6</v>
      </c>
      <c r="E23" s="9">
        <v>602082.37</v>
      </c>
      <c r="F23" s="19">
        <f t="shared" ref="F23:F57" si="7">E23/D23</f>
        <v>55.12262373427572</v>
      </c>
      <c r="G23" s="19">
        <v>552.5</v>
      </c>
      <c r="H23" s="19">
        <f>G23*F23</f>
        <v>30455.249613187334</v>
      </c>
      <c r="I23" s="19">
        <v>540</v>
      </c>
      <c r="J23" s="19">
        <f t="shared" ref="J23" si="8">I23*F23</f>
        <v>29766.216816508888</v>
      </c>
      <c r="K23" s="19">
        <f t="shared" ref="K23" si="9">H23-J23</f>
        <v>689.03279667844618</v>
      </c>
      <c r="L23" s="19"/>
      <c r="M23" s="19"/>
      <c r="N23" s="19"/>
      <c r="O23" s="19"/>
      <c r="P23" s="19"/>
      <c r="Q23" s="19">
        <v>22.6</v>
      </c>
      <c r="R23" s="19">
        <f>Q23*F23</f>
        <v>1245.7712963946315</v>
      </c>
      <c r="S23" s="19">
        <v>18</v>
      </c>
      <c r="T23" s="19">
        <f>S23*F23</f>
        <v>992.20722721696302</v>
      </c>
      <c r="U23" s="19">
        <f>R23-T23</f>
        <v>253.56406917766844</v>
      </c>
      <c r="V23" s="10"/>
    </row>
    <row r="24" spans="1:22" ht="75" x14ac:dyDescent="0.25">
      <c r="A24" s="6" t="s">
        <v>12</v>
      </c>
      <c r="B24" s="6" t="s">
        <v>9</v>
      </c>
      <c r="C24" s="5">
        <v>2023</v>
      </c>
      <c r="D24" s="9">
        <v>9544.56</v>
      </c>
      <c r="E24" s="9">
        <v>597403.91</v>
      </c>
      <c r="F24" s="19">
        <f t="shared" si="7"/>
        <v>62.591037198152669</v>
      </c>
      <c r="G24" s="19">
        <v>575.22</v>
      </c>
      <c r="H24" s="19">
        <f t="shared" ref="H24:H29" si="10">G24*F24</f>
        <v>36003.616417121382</v>
      </c>
      <c r="I24" s="19">
        <v>540</v>
      </c>
      <c r="J24" s="19">
        <f t="shared" ref="J24:J29" si="11">I24*F24</f>
        <v>33799.160087002441</v>
      </c>
      <c r="K24" s="19">
        <f t="shared" ref="K24:K30" si="12">H24-J24</f>
        <v>2204.456330118941</v>
      </c>
      <c r="L24" s="19"/>
      <c r="M24" s="19"/>
      <c r="N24" s="19"/>
      <c r="O24" s="19"/>
      <c r="P24" s="19"/>
      <c r="Q24" s="19">
        <v>18.5</v>
      </c>
      <c r="R24" s="19">
        <f t="shared" ref="R24:R28" si="13">Q24*F24</f>
        <v>1157.9341881658245</v>
      </c>
      <c r="S24" s="19">
        <v>18</v>
      </c>
      <c r="T24" s="19">
        <f t="shared" ref="T24:T28" si="14">S24*F24</f>
        <v>1126.6386695667481</v>
      </c>
      <c r="U24" s="19">
        <f t="shared" ref="U24:U28" si="15">R24-T24</f>
        <v>31.295518599076331</v>
      </c>
      <c r="V24" s="10"/>
    </row>
    <row r="25" spans="1:22" ht="75" customHeight="1" x14ac:dyDescent="0.25">
      <c r="A25" s="6" t="s">
        <v>33</v>
      </c>
      <c r="B25" s="6" t="s">
        <v>35</v>
      </c>
      <c r="C25" s="5">
        <v>2023</v>
      </c>
      <c r="D25" s="9">
        <v>24150.799999999999</v>
      </c>
      <c r="E25" s="9">
        <v>2560615.81</v>
      </c>
      <c r="F25" s="19">
        <f t="shared" si="7"/>
        <v>106.02612791294699</v>
      </c>
      <c r="G25" s="19">
        <f>1098.6+330.95</f>
        <v>1429.55</v>
      </c>
      <c r="H25" s="19">
        <f t="shared" si="10"/>
        <v>151569.65115795337</v>
      </c>
      <c r="I25" s="19">
        <v>540</v>
      </c>
      <c r="J25" s="19">
        <f t="shared" si="11"/>
        <v>57254.109072991378</v>
      </c>
      <c r="K25" s="19">
        <f t="shared" si="12"/>
        <v>94315.542084961984</v>
      </c>
      <c r="L25" s="19"/>
      <c r="M25" s="19"/>
      <c r="N25" s="19"/>
      <c r="O25" s="19"/>
      <c r="P25" s="19"/>
      <c r="Q25" s="19">
        <v>19.8</v>
      </c>
      <c r="R25" s="19">
        <f t="shared" si="13"/>
        <v>2099.3173326763504</v>
      </c>
      <c r="S25" s="19">
        <v>18</v>
      </c>
      <c r="T25" s="19">
        <f t="shared" si="14"/>
        <v>1908.4703024330458</v>
      </c>
      <c r="U25" s="19">
        <f t="shared" si="15"/>
        <v>190.84703024330452</v>
      </c>
      <c r="V25" s="11"/>
    </row>
    <row r="26" spans="1:22" ht="60" x14ac:dyDescent="0.25">
      <c r="A26" s="6" t="s">
        <v>13</v>
      </c>
      <c r="B26" s="6" t="s">
        <v>10</v>
      </c>
      <c r="C26" s="5">
        <v>2024</v>
      </c>
      <c r="D26" s="9">
        <v>10007.4</v>
      </c>
      <c r="E26" s="9">
        <v>788457.87</v>
      </c>
      <c r="F26" s="19">
        <f t="shared" si="7"/>
        <v>78.787484261646384</v>
      </c>
      <c r="G26" s="19">
        <f>142.84+592.86</f>
        <v>735.7</v>
      </c>
      <c r="H26" s="19">
        <f t="shared" si="10"/>
        <v>57963.952171293247</v>
      </c>
      <c r="I26" s="19">
        <v>540</v>
      </c>
      <c r="J26" s="19">
        <f t="shared" si="11"/>
        <v>42545.241501289049</v>
      </c>
      <c r="K26" s="19">
        <f t="shared" si="12"/>
        <v>15418.710670004199</v>
      </c>
      <c r="L26" s="19"/>
      <c r="M26" s="19"/>
      <c r="N26" s="19"/>
      <c r="O26" s="19"/>
      <c r="P26" s="19"/>
      <c r="Q26" s="19">
        <f>19.1</f>
        <v>19.100000000000001</v>
      </c>
      <c r="R26" s="19">
        <f t="shared" si="13"/>
        <v>1504.8409493974461</v>
      </c>
      <c r="S26" s="19">
        <v>18</v>
      </c>
      <c r="T26" s="19">
        <f t="shared" si="14"/>
        <v>1418.1747167096348</v>
      </c>
      <c r="U26" s="19">
        <f t="shared" si="15"/>
        <v>86.666232687811316</v>
      </c>
      <c r="V26" s="10"/>
    </row>
    <row r="27" spans="1:22" ht="75" x14ac:dyDescent="0.25">
      <c r="A27" s="6" t="s">
        <v>16</v>
      </c>
      <c r="B27" s="6" t="s">
        <v>14</v>
      </c>
      <c r="C27" s="5">
        <v>2024</v>
      </c>
      <c r="D27" s="9">
        <v>12635.61</v>
      </c>
      <c r="E27" s="9">
        <v>1116770.5</v>
      </c>
      <c r="F27" s="19">
        <f t="shared" si="7"/>
        <v>88.382792757927788</v>
      </c>
      <c r="G27" s="9">
        <v>934.97</v>
      </c>
      <c r="H27" s="19">
        <f t="shared" si="10"/>
        <v>82635.259744879746</v>
      </c>
      <c r="I27" s="9">
        <v>540</v>
      </c>
      <c r="J27" s="19">
        <f t="shared" si="11"/>
        <v>47726.708089281005</v>
      </c>
      <c r="K27" s="19">
        <f t="shared" si="12"/>
        <v>34908.551655598741</v>
      </c>
      <c r="L27" s="9"/>
      <c r="M27" s="9"/>
      <c r="N27" s="9"/>
      <c r="O27" s="9"/>
      <c r="P27" s="9"/>
      <c r="Q27" s="9">
        <v>34.5</v>
      </c>
      <c r="R27" s="19">
        <f t="shared" si="13"/>
        <v>3049.2063501485086</v>
      </c>
      <c r="S27" s="19">
        <v>18</v>
      </c>
      <c r="T27" s="19">
        <f t="shared" si="14"/>
        <v>1590.8902696427001</v>
      </c>
      <c r="U27" s="19">
        <f t="shared" si="15"/>
        <v>1458.3160805058085</v>
      </c>
      <c r="V27" s="8"/>
    </row>
    <row r="28" spans="1:22" ht="60" x14ac:dyDescent="0.25">
      <c r="A28" s="6" t="s">
        <v>16</v>
      </c>
      <c r="B28" s="6" t="s">
        <v>17</v>
      </c>
      <c r="C28" s="5">
        <v>2019</v>
      </c>
      <c r="D28" s="9">
        <v>17164.8</v>
      </c>
      <c r="E28" s="9">
        <v>873978.321</v>
      </c>
      <c r="F28" s="19">
        <f t="shared" si="7"/>
        <v>50.916895099272935</v>
      </c>
      <c r="G28" s="9">
        <v>530.34</v>
      </c>
      <c r="H28" s="19">
        <f t="shared" si="10"/>
        <v>27003.266146948408</v>
      </c>
      <c r="I28" s="9">
        <v>540</v>
      </c>
      <c r="J28" s="19">
        <f t="shared" si="11"/>
        <v>27495.123353607385</v>
      </c>
      <c r="K28" s="19">
        <f t="shared" si="12"/>
        <v>-491.85720665897679</v>
      </c>
      <c r="L28" s="9"/>
      <c r="M28" s="9"/>
      <c r="N28" s="9"/>
      <c r="O28" s="9"/>
      <c r="P28" s="9"/>
      <c r="Q28" s="9">
        <v>33.299999999999997</v>
      </c>
      <c r="R28" s="19">
        <f t="shared" si="13"/>
        <v>1695.5326068057886</v>
      </c>
      <c r="S28" s="19">
        <v>18</v>
      </c>
      <c r="T28" s="19">
        <f t="shared" si="14"/>
        <v>916.50411178691286</v>
      </c>
      <c r="U28" s="19">
        <f t="shared" si="15"/>
        <v>779.02849501887579</v>
      </c>
      <c r="V28" s="8"/>
    </row>
    <row r="29" spans="1:22" s="17" customFormat="1" ht="105" x14ac:dyDescent="0.25">
      <c r="A29" s="6" t="s">
        <v>33</v>
      </c>
      <c r="B29" s="6" t="s">
        <v>19</v>
      </c>
      <c r="C29" s="5">
        <v>2021</v>
      </c>
      <c r="D29" s="9">
        <v>11747.7</v>
      </c>
      <c r="E29" s="9">
        <v>614823.98</v>
      </c>
      <c r="F29" s="19">
        <f t="shared" si="7"/>
        <v>52.335689539228952</v>
      </c>
      <c r="G29" s="20">
        <v>154.30000000000001</v>
      </c>
      <c r="H29" s="19">
        <f t="shared" si="10"/>
        <v>8075.3968959030281</v>
      </c>
      <c r="I29" s="20">
        <v>162</v>
      </c>
      <c r="J29" s="19">
        <f t="shared" si="11"/>
        <v>8478.3817053550902</v>
      </c>
      <c r="K29" s="19">
        <f t="shared" si="12"/>
        <v>-402.98480945206211</v>
      </c>
      <c r="L29" s="9"/>
      <c r="M29" s="9"/>
      <c r="N29" s="9"/>
      <c r="O29" s="9"/>
      <c r="P29" s="9"/>
      <c r="Q29" s="9" t="s">
        <v>34</v>
      </c>
      <c r="R29" s="9"/>
      <c r="S29" s="19"/>
      <c r="T29" s="9"/>
      <c r="U29" s="9"/>
      <c r="V29" s="6"/>
    </row>
    <row r="30" spans="1:22" s="17" customFormat="1" x14ac:dyDescent="0.25">
      <c r="A30" s="6"/>
      <c r="B30" s="6"/>
      <c r="C30" s="5"/>
      <c r="D30" s="9"/>
      <c r="E30" s="9"/>
      <c r="F30" s="19"/>
      <c r="G30" s="20">
        <v>284.10000000000002</v>
      </c>
      <c r="H30" s="20">
        <f>G30*F29</f>
        <v>14868.569398094947</v>
      </c>
      <c r="I30" s="20">
        <v>288</v>
      </c>
      <c r="J30" s="19">
        <f>I30*F29</f>
        <v>15072.678587297938</v>
      </c>
      <c r="K30" s="19">
        <f t="shared" si="12"/>
        <v>-204.10918920299082</v>
      </c>
      <c r="L30" s="9"/>
      <c r="M30" s="9"/>
      <c r="N30" s="9"/>
      <c r="O30" s="9"/>
      <c r="P30" s="9"/>
      <c r="Q30" s="9"/>
      <c r="R30" s="9"/>
      <c r="S30" s="19"/>
      <c r="T30" s="9"/>
      <c r="U30" s="9"/>
      <c r="V30" s="6"/>
    </row>
    <row r="31" spans="1:22" s="17" customFormat="1" ht="60" x14ac:dyDescent="0.25">
      <c r="A31" s="6" t="s">
        <v>33</v>
      </c>
      <c r="B31" s="6" t="s">
        <v>20</v>
      </c>
      <c r="C31" s="5">
        <v>2021</v>
      </c>
      <c r="D31" s="9">
        <v>9540.2000000000007</v>
      </c>
      <c r="E31" s="9">
        <v>596328.15425999998</v>
      </c>
      <c r="F31" s="19">
        <f t="shared" si="7"/>
        <v>62.506881853629899</v>
      </c>
      <c r="G31" s="20">
        <v>209.8</v>
      </c>
      <c r="H31" s="19">
        <f t="shared" ref="H31:H32" si="16">G31*F31</f>
        <v>13113.943812891554</v>
      </c>
      <c r="I31" s="20">
        <v>162</v>
      </c>
      <c r="J31" s="19">
        <f t="shared" ref="J31" si="17">I31*F31</f>
        <v>10126.114860288044</v>
      </c>
      <c r="K31" s="19">
        <f t="shared" ref="K31" si="18">H31-J31</f>
        <v>2987.8289526035096</v>
      </c>
      <c r="L31" s="9"/>
      <c r="M31" s="9"/>
      <c r="N31" s="9"/>
      <c r="O31" s="9"/>
      <c r="P31" s="9"/>
      <c r="Q31" s="9" t="s">
        <v>34</v>
      </c>
      <c r="R31" s="9"/>
      <c r="S31" s="19"/>
      <c r="T31" s="9"/>
      <c r="U31" s="9"/>
      <c r="V31" s="6"/>
    </row>
    <row r="32" spans="1:22" s="17" customFormat="1" ht="90" x14ac:dyDescent="0.25">
      <c r="A32" s="6" t="s">
        <v>33</v>
      </c>
      <c r="B32" s="6" t="s">
        <v>21</v>
      </c>
      <c r="C32" s="5">
        <v>2021</v>
      </c>
      <c r="D32" s="9">
        <v>13476.3</v>
      </c>
      <c r="E32" s="9">
        <v>651358.72115999996</v>
      </c>
      <c r="F32" s="19">
        <f t="shared" si="7"/>
        <v>48.333646561741723</v>
      </c>
      <c r="G32" s="20">
        <v>532.29999999999995</v>
      </c>
      <c r="H32" s="19">
        <f t="shared" si="16"/>
        <v>25728.000064815118</v>
      </c>
      <c r="I32" s="20">
        <v>540</v>
      </c>
      <c r="J32" s="19">
        <f t="shared" ref="J32:J36" si="19">I32*F32</f>
        <v>26100.169143340532</v>
      </c>
      <c r="K32" s="19">
        <f t="shared" ref="K32:K37" si="20">H32-J32</f>
        <v>-372.16907852541408</v>
      </c>
      <c r="L32" s="9"/>
      <c r="M32" s="9"/>
      <c r="N32" s="9"/>
      <c r="O32" s="9"/>
      <c r="P32" s="9"/>
      <c r="Q32" s="20">
        <v>17.2</v>
      </c>
      <c r="R32" s="20">
        <f>Q32*F32</f>
        <v>831.33872086195765</v>
      </c>
      <c r="S32" s="19">
        <v>18</v>
      </c>
      <c r="T32" s="20">
        <f>S32*F32</f>
        <v>870.005638111351</v>
      </c>
      <c r="U32" s="20">
        <f>R32-T32</f>
        <v>-38.66691724939335</v>
      </c>
      <c r="V32" s="6"/>
    </row>
    <row r="33" spans="1:22" s="17" customFormat="1" x14ac:dyDescent="0.25">
      <c r="A33" s="6"/>
      <c r="B33" s="6"/>
      <c r="C33" s="5"/>
      <c r="D33" s="9"/>
      <c r="E33" s="9"/>
      <c r="F33" s="19"/>
      <c r="G33" s="20"/>
      <c r="H33" s="19"/>
      <c r="I33" s="20"/>
      <c r="J33" s="19"/>
      <c r="K33" s="19"/>
      <c r="L33" s="9"/>
      <c r="M33" s="9"/>
      <c r="N33" s="9"/>
      <c r="O33" s="9"/>
      <c r="P33" s="9"/>
      <c r="Q33" s="20">
        <v>17.3</v>
      </c>
      <c r="R33" s="20">
        <f>Q33*F32</f>
        <v>836.17208551813189</v>
      </c>
      <c r="S33" s="19">
        <v>18</v>
      </c>
      <c r="T33" s="20">
        <f>S33*F32</f>
        <v>870.005638111351</v>
      </c>
      <c r="U33" s="20">
        <f t="shared" ref="U33:U35" si="21">R33-T33</f>
        <v>-33.83355259321911</v>
      </c>
      <c r="V33" s="6"/>
    </row>
    <row r="34" spans="1:22" s="17" customFormat="1" x14ac:dyDescent="0.25">
      <c r="A34" s="6"/>
      <c r="B34" s="6"/>
      <c r="C34" s="5"/>
      <c r="D34" s="9"/>
      <c r="E34" s="9"/>
      <c r="F34" s="19"/>
      <c r="G34" s="20"/>
      <c r="H34" s="19"/>
      <c r="I34" s="20"/>
      <c r="J34" s="19"/>
      <c r="K34" s="19"/>
      <c r="L34" s="9"/>
      <c r="M34" s="9"/>
      <c r="N34" s="9"/>
      <c r="O34" s="9"/>
      <c r="P34" s="9"/>
      <c r="Q34" s="20">
        <v>18.2</v>
      </c>
      <c r="R34" s="20">
        <f>Q34*F32</f>
        <v>879.67236742369937</v>
      </c>
      <c r="S34" s="19">
        <v>18</v>
      </c>
      <c r="T34" s="20">
        <f>S34*F32</f>
        <v>870.005638111351</v>
      </c>
      <c r="U34" s="20">
        <f t="shared" si="21"/>
        <v>9.666729312348366</v>
      </c>
      <c r="V34" s="6"/>
    </row>
    <row r="35" spans="1:22" s="17" customFormat="1" x14ac:dyDescent="0.25">
      <c r="A35" s="6"/>
      <c r="B35" s="6"/>
      <c r="C35" s="5"/>
      <c r="D35" s="9"/>
      <c r="E35" s="9"/>
      <c r="F35" s="19"/>
      <c r="G35" s="20"/>
      <c r="H35" s="19"/>
      <c r="I35" s="20"/>
      <c r="J35" s="19"/>
      <c r="K35" s="19"/>
      <c r="L35" s="9"/>
      <c r="M35" s="9"/>
      <c r="N35" s="9"/>
      <c r="O35" s="9"/>
      <c r="P35" s="9"/>
      <c r="Q35" s="20">
        <v>15.8</v>
      </c>
      <c r="R35" s="20">
        <f>Q35*F32</f>
        <v>763.67161567551921</v>
      </c>
      <c r="S35" s="19">
        <v>18</v>
      </c>
      <c r="T35" s="20">
        <f>S35*F32</f>
        <v>870.005638111351</v>
      </c>
      <c r="U35" s="20">
        <f t="shared" si="21"/>
        <v>-106.3340224358318</v>
      </c>
      <c r="V35" s="6"/>
    </row>
    <row r="36" spans="1:22" s="17" customFormat="1" ht="75" x14ac:dyDescent="0.25">
      <c r="A36" s="10" t="s">
        <v>33</v>
      </c>
      <c r="B36" s="10" t="s">
        <v>22</v>
      </c>
      <c r="C36" s="7">
        <v>2022</v>
      </c>
      <c r="D36" s="19">
        <v>26175</v>
      </c>
      <c r="E36" s="19">
        <v>1767966.2003500001</v>
      </c>
      <c r="F36" s="19">
        <f t="shared" si="7"/>
        <v>67.544076422158554</v>
      </c>
      <c r="G36" s="25">
        <v>540</v>
      </c>
      <c r="H36" s="19">
        <f t="shared" ref="H36:H41" si="22">G36*F36</f>
        <v>36473.801267965617</v>
      </c>
      <c r="I36" s="25">
        <v>540</v>
      </c>
      <c r="J36" s="19">
        <f t="shared" si="19"/>
        <v>36473.801267965617</v>
      </c>
      <c r="K36" s="19">
        <f t="shared" si="20"/>
        <v>0</v>
      </c>
      <c r="L36" s="19"/>
      <c r="M36" s="19"/>
      <c r="N36" s="19"/>
      <c r="O36" s="19"/>
      <c r="P36" s="19"/>
      <c r="Q36" s="25">
        <v>18.48</v>
      </c>
      <c r="R36" s="20">
        <f>Q36*F36</f>
        <v>1248.2145322814902</v>
      </c>
      <c r="S36" s="19">
        <v>18</v>
      </c>
      <c r="T36" s="20">
        <f>S36*F36</f>
        <v>1215.793375598854</v>
      </c>
      <c r="U36" s="20">
        <f>R36-T36</f>
        <v>32.421156682636138</v>
      </c>
      <c r="V36" s="6"/>
    </row>
    <row r="37" spans="1:22" s="17" customFormat="1" x14ac:dyDescent="0.25">
      <c r="A37" s="10"/>
      <c r="B37" s="10"/>
      <c r="C37" s="7"/>
      <c r="D37" s="19"/>
      <c r="E37" s="19"/>
      <c r="F37" s="19"/>
      <c r="G37" s="25">
        <v>162</v>
      </c>
      <c r="H37" s="20">
        <f>G37*F36</f>
        <v>10942.140380389686</v>
      </c>
      <c r="I37" s="25">
        <v>162</v>
      </c>
      <c r="J37" s="19">
        <f>I37*F36</f>
        <v>10942.140380389686</v>
      </c>
      <c r="K37" s="19">
        <f t="shared" si="20"/>
        <v>0</v>
      </c>
      <c r="L37" s="19"/>
      <c r="M37" s="19"/>
      <c r="N37" s="19"/>
      <c r="O37" s="19"/>
      <c r="P37" s="19"/>
      <c r="Q37" s="25">
        <v>17.399999999999999</v>
      </c>
      <c r="R37" s="20">
        <f>Q37*F36</f>
        <v>1175.2669297455589</v>
      </c>
      <c r="S37" s="19">
        <v>18</v>
      </c>
      <c r="T37" s="20">
        <f>S37*F36</f>
        <v>1215.793375598854</v>
      </c>
      <c r="U37" s="20">
        <f t="shared" ref="U37:U40" si="23">R37-T37</f>
        <v>-40.526445853295172</v>
      </c>
      <c r="V37" s="6"/>
    </row>
    <row r="38" spans="1:22" s="17" customFormat="1" x14ac:dyDescent="0.25">
      <c r="A38" s="10"/>
      <c r="B38" s="10"/>
      <c r="C38" s="7"/>
      <c r="D38" s="19"/>
      <c r="E38" s="19"/>
      <c r="F38" s="19"/>
      <c r="G38" s="25"/>
      <c r="H38" s="20"/>
      <c r="I38" s="25"/>
      <c r="J38" s="19"/>
      <c r="K38" s="19"/>
      <c r="L38" s="19"/>
      <c r="M38" s="19"/>
      <c r="N38" s="19"/>
      <c r="O38" s="19"/>
      <c r="P38" s="19"/>
      <c r="Q38" s="25">
        <v>17.899999999999999</v>
      </c>
      <c r="R38" s="20">
        <f>Q38*F36</f>
        <v>1209.0389679566381</v>
      </c>
      <c r="S38" s="19">
        <v>18</v>
      </c>
      <c r="T38" s="20">
        <f>S38*F36</f>
        <v>1215.793375598854</v>
      </c>
      <c r="U38" s="20">
        <f t="shared" si="23"/>
        <v>-6.7544076422159378</v>
      </c>
      <c r="V38" s="6"/>
    </row>
    <row r="39" spans="1:22" s="17" customFormat="1" x14ac:dyDescent="0.25">
      <c r="A39" s="10"/>
      <c r="B39" s="10"/>
      <c r="C39" s="7"/>
      <c r="D39" s="19"/>
      <c r="E39" s="19"/>
      <c r="F39" s="19"/>
      <c r="G39" s="25"/>
      <c r="H39" s="20"/>
      <c r="I39" s="25"/>
      <c r="J39" s="19"/>
      <c r="K39" s="19"/>
      <c r="L39" s="19"/>
      <c r="M39" s="19"/>
      <c r="N39" s="19"/>
      <c r="O39" s="19"/>
      <c r="P39" s="19"/>
      <c r="Q39" s="25">
        <v>17.7</v>
      </c>
      <c r="R39" s="20">
        <f>Q39*F36</f>
        <v>1195.5301526722064</v>
      </c>
      <c r="S39" s="19">
        <v>18</v>
      </c>
      <c r="T39" s="20">
        <f>S39*F36</f>
        <v>1215.793375598854</v>
      </c>
      <c r="U39" s="20">
        <f t="shared" si="23"/>
        <v>-20.263222926647586</v>
      </c>
      <c r="V39" s="6"/>
    </row>
    <row r="40" spans="1:22" s="17" customFormat="1" x14ac:dyDescent="0.25">
      <c r="A40" s="10"/>
      <c r="B40" s="10"/>
      <c r="C40" s="7"/>
      <c r="D40" s="19"/>
      <c r="E40" s="19"/>
      <c r="F40" s="19"/>
      <c r="G40" s="25"/>
      <c r="H40" s="20"/>
      <c r="I40" s="25"/>
      <c r="J40" s="19"/>
      <c r="K40" s="19"/>
      <c r="L40" s="19"/>
      <c r="M40" s="19"/>
      <c r="N40" s="19"/>
      <c r="O40" s="19"/>
      <c r="P40" s="19"/>
      <c r="Q40" s="25">
        <v>17.98</v>
      </c>
      <c r="R40" s="25">
        <f>Q40*F36</f>
        <v>1214.4424940704109</v>
      </c>
      <c r="S40" s="19">
        <v>18</v>
      </c>
      <c r="T40" s="25">
        <f>S40*F36</f>
        <v>1215.793375598854</v>
      </c>
      <c r="U40" s="20">
        <f t="shared" si="23"/>
        <v>-1.3508815284430966</v>
      </c>
      <c r="V40" s="6"/>
    </row>
    <row r="41" spans="1:22" ht="45" x14ac:dyDescent="0.25">
      <c r="A41" s="6" t="s">
        <v>33</v>
      </c>
      <c r="B41" s="6" t="s">
        <v>23</v>
      </c>
      <c r="C41" s="4">
        <v>2022</v>
      </c>
      <c r="D41" s="23">
        <v>24539.4</v>
      </c>
      <c r="E41" s="23">
        <v>1046660.142</v>
      </c>
      <c r="F41" s="19">
        <f t="shared" si="7"/>
        <v>42.652230372380743</v>
      </c>
      <c r="G41" s="24">
        <v>1000.9</v>
      </c>
      <c r="H41" s="19">
        <f t="shared" si="22"/>
        <v>42690.617379715884</v>
      </c>
      <c r="I41" s="24">
        <v>540</v>
      </c>
      <c r="J41" s="19">
        <f t="shared" ref="J41" si="24">I41*F41</f>
        <v>23032.204401085601</v>
      </c>
      <c r="K41" s="19">
        <f t="shared" ref="K41:K44" si="25">H41-J41</f>
        <v>19658.412978630284</v>
      </c>
      <c r="L41" s="24"/>
      <c r="M41" s="24"/>
      <c r="N41" s="24"/>
      <c r="O41" s="24"/>
      <c r="P41" s="24"/>
      <c r="Q41" s="24">
        <v>18.100000000000001</v>
      </c>
      <c r="R41" s="20">
        <f>Q41*F41</f>
        <v>772.00536974009151</v>
      </c>
      <c r="S41" s="19">
        <v>18</v>
      </c>
      <c r="T41" s="20">
        <f>S41*F41</f>
        <v>767.74014670285339</v>
      </c>
      <c r="U41" s="20">
        <f>R41-T41</f>
        <v>4.2652230372381155</v>
      </c>
      <c r="V41" s="18"/>
    </row>
    <row r="42" spans="1:22" x14ac:dyDescent="0.25">
      <c r="A42" s="6"/>
      <c r="B42" s="6"/>
      <c r="C42" s="4"/>
      <c r="D42" s="23"/>
      <c r="E42" s="23"/>
      <c r="F42" s="19"/>
      <c r="G42" s="24">
        <v>312.87</v>
      </c>
      <c r="H42" s="20">
        <f>G42*F41</f>
        <v>13344.603316606763</v>
      </c>
      <c r="I42" s="24">
        <v>288</v>
      </c>
      <c r="J42" s="19">
        <f>I42*F41</f>
        <v>12283.842347245654</v>
      </c>
      <c r="K42" s="19">
        <f t="shared" si="25"/>
        <v>1060.7609693611084</v>
      </c>
      <c r="L42" s="24"/>
      <c r="M42" s="24"/>
      <c r="N42" s="24"/>
      <c r="O42" s="24"/>
      <c r="P42" s="24"/>
      <c r="Q42" s="24">
        <v>18.100000000000001</v>
      </c>
      <c r="R42" s="20">
        <f>Q42*F41</f>
        <v>772.00536974009151</v>
      </c>
      <c r="S42" s="19">
        <v>18</v>
      </c>
      <c r="T42" s="20">
        <f>S42*F41</f>
        <v>767.74014670285339</v>
      </c>
      <c r="U42" s="20">
        <f t="shared" ref="U42:U43" si="26">R42-T42</f>
        <v>4.2652230372381155</v>
      </c>
      <c r="V42" s="18"/>
    </row>
    <row r="43" spans="1:22" x14ac:dyDescent="0.25">
      <c r="A43" s="6"/>
      <c r="B43" s="6"/>
      <c r="C43" s="4"/>
      <c r="D43" s="23"/>
      <c r="E43" s="23"/>
      <c r="F43" s="19"/>
      <c r="G43" s="24">
        <v>181.99</v>
      </c>
      <c r="H43" s="24">
        <f>G43*F41</f>
        <v>7762.2794054695714</v>
      </c>
      <c r="I43" s="24">
        <v>162</v>
      </c>
      <c r="J43" s="24">
        <f>I43*F41</f>
        <v>6909.6613203256802</v>
      </c>
      <c r="K43" s="19">
        <f t="shared" si="25"/>
        <v>852.61808514389122</v>
      </c>
      <c r="L43" s="24"/>
      <c r="M43" s="24"/>
      <c r="N43" s="24"/>
      <c r="O43" s="24"/>
      <c r="P43" s="24"/>
      <c r="Q43" s="24">
        <v>18.78</v>
      </c>
      <c r="R43" s="20">
        <f>Q43*F41</f>
        <v>801.00888639331038</v>
      </c>
      <c r="S43" s="19">
        <v>18</v>
      </c>
      <c r="T43" s="20">
        <f>S43*F41</f>
        <v>767.74014670285339</v>
      </c>
      <c r="U43" s="20">
        <f t="shared" si="26"/>
        <v>33.268739690456982</v>
      </c>
      <c r="V43" s="18"/>
    </row>
    <row r="44" spans="1:22" s="17" customFormat="1" ht="75" x14ac:dyDescent="0.25">
      <c r="A44" s="10" t="s">
        <v>33</v>
      </c>
      <c r="B44" s="10" t="s">
        <v>29</v>
      </c>
      <c r="C44" s="7">
        <v>2022</v>
      </c>
      <c r="D44" s="19">
        <v>14116.8</v>
      </c>
      <c r="E44" s="19">
        <v>1014337.94</v>
      </c>
      <c r="F44" s="19">
        <f t="shared" si="7"/>
        <v>71.853248611583368</v>
      </c>
      <c r="G44" s="25">
        <v>144</v>
      </c>
      <c r="H44" s="19">
        <f t="shared" ref="H44" si="27">G44*F44</f>
        <v>10346.867800068005</v>
      </c>
      <c r="I44" s="25">
        <v>162</v>
      </c>
      <c r="J44" s="19">
        <f t="shared" ref="J44" si="28">I44*F44</f>
        <v>11640.226275076506</v>
      </c>
      <c r="K44" s="19">
        <f t="shared" si="25"/>
        <v>-1293.358475008501</v>
      </c>
      <c r="L44" s="25"/>
      <c r="M44" s="25"/>
      <c r="N44" s="25"/>
      <c r="O44" s="25"/>
      <c r="P44" s="25"/>
      <c r="Q44" s="25">
        <v>21.89</v>
      </c>
      <c r="R44" s="20">
        <f>Q44*F44</f>
        <v>1572.86761210756</v>
      </c>
      <c r="S44" s="19">
        <v>18</v>
      </c>
      <c r="T44" s="20">
        <f>S44*F44</f>
        <v>1293.3584750085006</v>
      </c>
      <c r="U44" s="20">
        <f>R44-T44</f>
        <v>279.50913709905944</v>
      </c>
      <c r="V44" s="6"/>
    </row>
    <row r="45" spans="1:22" s="17" customFormat="1" x14ac:dyDescent="0.25">
      <c r="A45" s="10"/>
      <c r="B45" s="10"/>
      <c r="C45" s="7"/>
      <c r="D45" s="19"/>
      <c r="E45" s="19"/>
      <c r="F45" s="19"/>
      <c r="G45" s="25"/>
      <c r="H45" s="19"/>
      <c r="I45" s="25"/>
      <c r="J45" s="19"/>
      <c r="K45" s="19"/>
      <c r="L45" s="25"/>
      <c r="M45" s="25"/>
      <c r="N45" s="25"/>
      <c r="O45" s="25"/>
      <c r="P45" s="25"/>
      <c r="Q45" s="25">
        <v>21.79</v>
      </c>
      <c r="R45" s="20">
        <f>Q45*F44</f>
        <v>1565.6822872464015</v>
      </c>
      <c r="S45" s="19">
        <v>18</v>
      </c>
      <c r="T45" s="20">
        <f>S45*F44</f>
        <v>1293.3584750085006</v>
      </c>
      <c r="U45" s="20">
        <f t="shared" ref="U45:U49" si="29">R45-T45</f>
        <v>272.32381223790094</v>
      </c>
      <c r="V45" s="6"/>
    </row>
    <row r="46" spans="1:22" s="17" customFormat="1" x14ac:dyDescent="0.25">
      <c r="A46" s="10"/>
      <c r="B46" s="10"/>
      <c r="C46" s="7"/>
      <c r="D46" s="19"/>
      <c r="E46" s="19"/>
      <c r="F46" s="19"/>
      <c r="G46" s="25"/>
      <c r="H46" s="19"/>
      <c r="I46" s="25"/>
      <c r="J46" s="19"/>
      <c r="K46" s="19"/>
      <c r="L46" s="25"/>
      <c r="M46" s="25"/>
      <c r="N46" s="25"/>
      <c r="O46" s="25"/>
      <c r="P46" s="25"/>
      <c r="Q46" s="25">
        <v>21.69</v>
      </c>
      <c r="R46" s="20">
        <f>Q46*F44</f>
        <v>1558.4969623852433</v>
      </c>
      <c r="S46" s="19">
        <v>18</v>
      </c>
      <c r="T46" s="20">
        <f>S46*F44</f>
        <v>1293.3584750085006</v>
      </c>
      <c r="U46" s="20">
        <f t="shared" si="29"/>
        <v>265.13848737674266</v>
      </c>
      <c r="V46" s="6"/>
    </row>
    <row r="47" spans="1:22" s="17" customFormat="1" x14ac:dyDescent="0.25">
      <c r="A47" s="10"/>
      <c r="B47" s="10"/>
      <c r="C47" s="7"/>
      <c r="D47" s="19"/>
      <c r="E47" s="19"/>
      <c r="F47" s="19"/>
      <c r="G47" s="25"/>
      <c r="H47" s="19"/>
      <c r="I47" s="25"/>
      <c r="J47" s="19"/>
      <c r="K47" s="19"/>
      <c r="L47" s="25"/>
      <c r="M47" s="25"/>
      <c r="N47" s="25"/>
      <c r="O47" s="25"/>
      <c r="P47" s="25"/>
      <c r="Q47" s="25">
        <v>18.899999999999999</v>
      </c>
      <c r="R47" s="24">
        <f>Q47*F44</f>
        <v>1358.0263987589256</v>
      </c>
      <c r="S47" s="19">
        <v>18</v>
      </c>
      <c r="T47" s="24">
        <f>S47*F44</f>
        <v>1293.3584750085006</v>
      </c>
      <c r="U47" s="20">
        <f t="shared" si="29"/>
        <v>64.667923750424961</v>
      </c>
      <c r="V47" s="6"/>
    </row>
    <row r="48" spans="1:22" s="17" customFormat="1" x14ac:dyDescent="0.25">
      <c r="A48" s="10"/>
      <c r="B48" s="10"/>
      <c r="C48" s="7"/>
      <c r="D48" s="19"/>
      <c r="E48" s="19"/>
      <c r="F48" s="19"/>
      <c r="G48" s="25"/>
      <c r="H48" s="19"/>
      <c r="I48" s="25"/>
      <c r="J48" s="19"/>
      <c r="K48" s="19"/>
      <c r="L48" s="25"/>
      <c r="M48" s="25"/>
      <c r="N48" s="25"/>
      <c r="O48" s="25"/>
      <c r="P48" s="25"/>
      <c r="Q48" s="25">
        <v>22.11</v>
      </c>
      <c r="R48" s="24">
        <f>Q48*F44</f>
        <v>1588.6753268021082</v>
      </c>
      <c r="S48" s="19">
        <v>18</v>
      </c>
      <c r="T48" s="24">
        <f>S48*F44</f>
        <v>1293.3584750085006</v>
      </c>
      <c r="U48" s="20">
        <f t="shared" si="29"/>
        <v>295.31685179360761</v>
      </c>
      <c r="V48" s="6"/>
    </row>
    <row r="49" spans="1:22" s="17" customFormat="1" x14ac:dyDescent="0.25">
      <c r="A49" s="10"/>
      <c r="B49" s="10"/>
      <c r="C49" s="7"/>
      <c r="D49" s="19"/>
      <c r="E49" s="19"/>
      <c r="F49" s="19"/>
      <c r="G49" s="25"/>
      <c r="H49" s="19"/>
      <c r="I49" s="25"/>
      <c r="J49" s="19"/>
      <c r="K49" s="19"/>
      <c r="L49" s="25"/>
      <c r="M49" s="25"/>
      <c r="N49" s="25"/>
      <c r="O49" s="25"/>
      <c r="P49" s="25"/>
      <c r="Q49" s="25">
        <v>21.89</v>
      </c>
      <c r="R49" s="24">
        <f>Q49*F44</f>
        <v>1572.86761210756</v>
      </c>
      <c r="S49" s="19">
        <v>18</v>
      </c>
      <c r="T49" s="24">
        <f>S49*F44</f>
        <v>1293.3584750085006</v>
      </c>
      <c r="U49" s="20">
        <f t="shared" si="29"/>
        <v>279.50913709905944</v>
      </c>
      <c r="V49" s="6"/>
    </row>
    <row r="50" spans="1:22" ht="45" x14ac:dyDescent="0.25">
      <c r="A50" s="6" t="s">
        <v>33</v>
      </c>
      <c r="B50" s="6" t="s">
        <v>30</v>
      </c>
      <c r="C50" s="4">
        <v>2024</v>
      </c>
      <c r="D50" s="24">
        <v>5585</v>
      </c>
      <c r="E50" s="9">
        <v>1785333.3</v>
      </c>
      <c r="F50" s="19">
        <f t="shared" si="7"/>
        <v>319.66576544315132</v>
      </c>
      <c r="G50" s="24">
        <v>303.43</v>
      </c>
      <c r="H50" s="19">
        <f t="shared" ref="H50" si="30">G50*F50</f>
        <v>96996.183208415401</v>
      </c>
      <c r="I50" s="24">
        <v>288</v>
      </c>
      <c r="J50" s="19">
        <f t="shared" ref="J50" si="31">I50*F50</f>
        <v>92063.740447627584</v>
      </c>
      <c r="K50" s="19">
        <f t="shared" ref="K50:K52" si="32">H50-J50</f>
        <v>4932.442760787817</v>
      </c>
      <c r="L50" s="23"/>
      <c r="M50" s="23"/>
      <c r="N50" s="23"/>
      <c r="O50" s="23"/>
      <c r="P50" s="23"/>
      <c r="Q50" s="24">
        <v>18.38</v>
      </c>
      <c r="R50" s="20">
        <f>Q50*F50</f>
        <v>5875.4567688451207</v>
      </c>
      <c r="S50" s="19">
        <v>18</v>
      </c>
      <c r="T50" s="20">
        <f>S50*F50</f>
        <v>5753.983777976724</v>
      </c>
      <c r="U50" s="20">
        <f>R50-T50</f>
        <v>121.47299086839666</v>
      </c>
      <c r="V50" s="18"/>
    </row>
    <row r="51" spans="1:22" x14ac:dyDescent="0.25">
      <c r="A51" s="6"/>
      <c r="B51" s="6"/>
      <c r="C51" s="4"/>
      <c r="D51" s="24"/>
      <c r="E51" s="9"/>
      <c r="F51" s="19"/>
      <c r="G51" s="24">
        <v>280.7</v>
      </c>
      <c r="H51" s="20">
        <f>G51*F50</f>
        <v>89730.180359892576</v>
      </c>
      <c r="I51" s="24">
        <v>288</v>
      </c>
      <c r="J51" s="19">
        <f>I51*F50</f>
        <v>92063.740447627584</v>
      </c>
      <c r="K51" s="19">
        <f t="shared" si="32"/>
        <v>-2333.560087735008</v>
      </c>
      <c r="L51" s="23"/>
      <c r="M51" s="23"/>
      <c r="N51" s="23"/>
      <c r="O51" s="23"/>
      <c r="P51" s="23"/>
      <c r="Q51" s="24">
        <v>18.649999999999999</v>
      </c>
      <c r="R51" s="20">
        <f>Q51*F50</f>
        <v>5961.7665255147713</v>
      </c>
      <c r="S51" s="19">
        <v>18</v>
      </c>
      <c r="T51" s="20">
        <f>S51*F50</f>
        <v>5753.983777976724</v>
      </c>
      <c r="U51" s="20">
        <f t="shared" ref="U51:U56" si="33">R51-T51</f>
        <v>207.78274753804726</v>
      </c>
      <c r="V51" s="18"/>
    </row>
    <row r="52" spans="1:22" x14ac:dyDescent="0.25">
      <c r="A52" s="6"/>
      <c r="B52" s="6"/>
      <c r="C52" s="4"/>
      <c r="D52" s="24"/>
      <c r="E52" s="9"/>
      <c r="F52" s="19"/>
      <c r="G52" s="24">
        <v>517.59</v>
      </c>
      <c r="H52" s="24">
        <f>G52*F50</f>
        <v>165455.80353572071</v>
      </c>
      <c r="I52" s="24">
        <v>540</v>
      </c>
      <c r="J52" s="24">
        <f>I52*F50</f>
        <v>172619.51333930172</v>
      </c>
      <c r="K52" s="19">
        <f t="shared" si="32"/>
        <v>-7163.709803581005</v>
      </c>
      <c r="L52" s="23"/>
      <c r="M52" s="23"/>
      <c r="N52" s="23"/>
      <c r="O52" s="23"/>
      <c r="P52" s="23"/>
      <c r="Q52" s="24">
        <v>18.45</v>
      </c>
      <c r="R52" s="20">
        <f>Q52*F50</f>
        <v>5897.833372426142</v>
      </c>
      <c r="S52" s="19">
        <v>18</v>
      </c>
      <c r="T52" s="20">
        <f>S52*F50</f>
        <v>5753.983777976724</v>
      </c>
      <c r="U52" s="20">
        <f t="shared" si="33"/>
        <v>143.84959444941796</v>
      </c>
      <c r="V52" s="18"/>
    </row>
    <row r="53" spans="1:22" x14ac:dyDescent="0.25">
      <c r="A53" s="6"/>
      <c r="B53" s="6"/>
      <c r="C53" s="4"/>
      <c r="D53" s="24"/>
      <c r="E53" s="9"/>
      <c r="F53" s="19"/>
      <c r="G53" s="24"/>
      <c r="H53" s="24"/>
      <c r="I53" s="24"/>
      <c r="J53" s="24"/>
      <c r="K53" s="19"/>
      <c r="L53" s="23"/>
      <c r="M53" s="23"/>
      <c r="N53" s="23"/>
      <c r="O53" s="23"/>
      <c r="P53" s="23"/>
      <c r="Q53" s="24">
        <v>18.7</v>
      </c>
      <c r="R53" s="24">
        <f>Q53*F50</f>
        <v>5977.7498137869297</v>
      </c>
      <c r="S53" s="19">
        <v>18</v>
      </c>
      <c r="T53" s="24">
        <f>S53*F50</f>
        <v>5753.983777976724</v>
      </c>
      <c r="U53" s="20">
        <f t="shared" si="33"/>
        <v>223.76603581020572</v>
      </c>
      <c r="V53" s="18"/>
    </row>
    <row r="54" spans="1:22" x14ac:dyDescent="0.25">
      <c r="A54" s="6"/>
      <c r="B54" s="6"/>
      <c r="C54" s="4"/>
      <c r="D54" s="24"/>
      <c r="E54" s="9"/>
      <c r="F54" s="19"/>
      <c r="G54" s="24"/>
      <c r="H54" s="24"/>
      <c r="I54" s="24"/>
      <c r="J54" s="24"/>
      <c r="K54" s="19"/>
      <c r="L54" s="23"/>
      <c r="M54" s="23"/>
      <c r="N54" s="23"/>
      <c r="O54" s="23"/>
      <c r="P54" s="23"/>
      <c r="Q54" s="24">
        <v>26.44</v>
      </c>
      <c r="R54" s="24">
        <f>Q54*F50</f>
        <v>8451.962838316922</v>
      </c>
      <c r="S54" s="19">
        <v>18</v>
      </c>
      <c r="T54" s="24">
        <f>S54*F50</f>
        <v>5753.983777976724</v>
      </c>
      <c r="U54" s="20">
        <f t="shared" si="33"/>
        <v>2697.979060340198</v>
      </c>
      <c r="V54" s="18"/>
    </row>
    <row r="55" spans="1:22" x14ac:dyDescent="0.25">
      <c r="A55" s="6"/>
      <c r="B55" s="6"/>
      <c r="C55" s="4"/>
      <c r="D55" s="24"/>
      <c r="E55" s="9"/>
      <c r="F55" s="19"/>
      <c r="G55" s="24"/>
      <c r="H55" s="24"/>
      <c r="I55" s="24"/>
      <c r="J55" s="24"/>
      <c r="K55" s="19"/>
      <c r="L55" s="23"/>
      <c r="M55" s="23"/>
      <c r="N55" s="23"/>
      <c r="O55" s="23"/>
      <c r="P55" s="23"/>
      <c r="Q55" s="24">
        <v>19.489999999999998</v>
      </c>
      <c r="R55" s="24">
        <f>Q55*F50</f>
        <v>6230.2857684870187</v>
      </c>
      <c r="S55" s="19">
        <v>18</v>
      </c>
      <c r="T55" s="24">
        <f>S55*F50</f>
        <v>5753.983777976724</v>
      </c>
      <c r="U55" s="20">
        <f t="shared" si="33"/>
        <v>476.30199051029467</v>
      </c>
      <c r="V55" s="18"/>
    </row>
    <row r="56" spans="1:22" x14ac:dyDescent="0.25">
      <c r="A56" s="6"/>
      <c r="B56" s="6"/>
      <c r="C56" s="4"/>
      <c r="D56" s="24"/>
      <c r="E56" s="9"/>
      <c r="F56" s="19"/>
      <c r="G56" s="24"/>
      <c r="H56" s="24"/>
      <c r="I56" s="24"/>
      <c r="J56" s="24"/>
      <c r="K56" s="19"/>
      <c r="L56" s="23"/>
      <c r="M56" s="23"/>
      <c r="N56" s="23"/>
      <c r="O56" s="23"/>
      <c r="P56" s="23"/>
      <c r="Q56" s="24">
        <v>26.41</v>
      </c>
      <c r="R56" s="24">
        <f>Q56*F50</f>
        <v>8442.3728653536255</v>
      </c>
      <c r="S56" s="19">
        <v>18</v>
      </c>
      <c r="T56" s="24">
        <f>S56*F50</f>
        <v>5753.983777976724</v>
      </c>
      <c r="U56" s="20">
        <f t="shared" si="33"/>
        <v>2688.3890873769014</v>
      </c>
      <c r="V56" s="18"/>
    </row>
    <row r="57" spans="1:22" s="17" customFormat="1" ht="75" x14ac:dyDescent="0.25">
      <c r="A57" s="6" t="s">
        <v>33</v>
      </c>
      <c r="B57" s="6" t="s">
        <v>32</v>
      </c>
      <c r="C57" s="7">
        <v>2023</v>
      </c>
      <c r="D57" s="19">
        <v>24341.3</v>
      </c>
      <c r="E57" s="19">
        <v>1349541.87</v>
      </c>
      <c r="F57" s="19">
        <f t="shared" si="7"/>
        <v>55.442473080731112</v>
      </c>
      <c r="G57" s="25">
        <v>315</v>
      </c>
      <c r="H57" s="19">
        <f t="shared" ref="H57" si="34">G57*F57</f>
        <v>17464.3790204303</v>
      </c>
      <c r="I57" s="25">
        <v>288</v>
      </c>
      <c r="J57" s="19">
        <f t="shared" ref="J57" si="35">I57*F57</f>
        <v>15967.432247250561</v>
      </c>
      <c r="K57" s="19">
        <f t="shared" ref="K57:K58" si="36">H57-J57</f>
        <v>1496.9467731797395</v>
      </c>
      <c r="L57" s="25"/>
      <c r="M57" s="25"/>
      <c r="N57" s="25"/>
      <c r="O57" s="25"/>
      <c r="P57" s="25"/>
      <c r="Q57" s="20">
        <v>17.68</v>
      </c>
      <c r="R57" s="20">
        <f>Q57*F57</f>
        <v>980.22292406732606</v>
      </c>
      <c r="S57" s="19">
        <v>18</v>
      </c>
      <c r="T57" s="20">
        <f>S57*F57</f>
        <v>997.96451545316006</v>
      </c>
      <c r="U57" s="20">
        <f>R57-T57</f>
        <v>-17.741591385833999</v>
      </c>
      <c r="V57" s="18"/>
    </row>
    <row r="58" spans="1:22" s="17" customFormat="1" x14ac:dyDescent="0.25">
      <c r="A58" s="6"/>
      <c r="B58" s="6"/>
      <c r="C58" s="7"/>
      <c r="D58" s="19"/>
      <c r="E58" s="19"/>
      <c r="F58" s="19"/>
      <c r="G58" s="25">
        <v>162</v>
      </c>
      <c r="H58" s="20">
        <f>G58*F57</f>
        <v>8981.6806390784404</v>
      </c>
      <c r="I58" s="25">
        <v>162</v>
      </c>
      <c r="J58" s="19">
        <f>I58*F57</f>
        <v>8981.6806390784404</v>
      </c>
      <c r="K58" s="19">
        <f t="shared" si="36"/>
        <v>0</v>
      </c>
      <c r="L58" s="25"/>
      <c r="M58" s="25"/>
      <c r="N58" s="25"/>
      <c r="O58" s="25"/>
      <c r="P58" s="25"/>
      <c r="Q58" s="20">
        <v>18.170000000000002</v>
      </c>
      <c r="R58" s="20">
        <f>Q58*F57</f>
        <v>1007.3897358768844</v>
      </c>
      <c r="S58" s="19">
        <v>18</v>
      </c>
      <c r="T58" s="20">
        <f>S58*F57</f>
        <v>997.96451545316006</v>
      </c>
      <c r="U58" s="20">
        <f t="shared" ref="U58:U63" si="37">R58-T58</f>
        <v>9.4252204237243404</v>
      </c>
      <c r="V58" s="18"/>
    </row>
    <row r="59" spans="1:22" s="17" customFormat="1" x14ac:dyDescent="0.25">
      <c r="A59" s="6"/>
      <c r="B59" s="6"/>
      <c r="C59" s="5"/>
      <c r="D59" s="9"/>
      <c r="E59" s="9"/>
      <c r="F59" s="19"/>
      <c r="G59" s="20"/>
      <c r="H59" s="19"/>
      <c r="I59" s="20"/>
      <c r="J59" s="19"/>
      <c r="K59" s="19"/>
      <c r="L59" s="9"/>
      <c r="M59" s="9"/>
      <c r="N59" s="9"/>
      <c r="O59" s="9"/>
      <c r="P59" s="9"/>
      <c r="Q59" s="9">
        <v>18.12</v>
      </c>
      <c r="R59" s="20">
        <f>Q59*F57</f>
        <v>1004.6176122228478</v>
      </c>
      <c r="S59" s="19">
        <v>18</v>
      </c>
      <c r="T59" s="20">
        <f>S59*F57</f>
        <v>997.96451545316006</v>
      </c>
      <c r="U59" s="20">
        <f t="shared" si="37"/>
        <v>6.6530967696877497</v>
      </c>
      <c r="V59" s="5"/>
    </row>
    <row r="60" spans="1:22" s="17" customFormat="1" x14ac:dyDescent="0.25">
      <c r="A60" s="6"/>
      <c r="B60" s="6"/>
      <c r="C60" s="5"/>
      <c r="D60" s="9"/>
      <c r="E60" s="9"/>
      <c r="F60" s="19"/>
      <c r="G60" s="20"/>
      <c r="H60" s="19"/>
      <c r="I60" s="20"/>
      <c r="J60" s="19"/>
      <c r="K60" s="19"/>
      <c r="L60" s="9"/>
      <c r="M60" s="9"/>
      <c r="N60" s="9"/>
      <c r="O60" s="9"/>
      <c r="P60" s="9"/>
      <c r="Q60" s="9">
        <v>17.149999999999999</v>
      </c>
      <c r="R60" s="24">
        <f>Q60*F57</f>
        <v>950.83841333453847</v>
      </c>
      <c r="S60" s="19">
        <v>18</v>
      </c>
      <c r="T60" s="24">
        <f>S60*F57</f>
        <v>997.96451545316006</v>
      </c>
      <c r="U60" s="20">
        <f t="shared" si="37"/>
        <v>-47.126102118621588</v>
      </c>
      <c r="V60" s="5"/>
    </row>
    <row r="61" spans="1:22" s="17" customFormat="1" x14ac:dyDescent="0.25">
      <c r="A61" s="6"/>
      <c r="B61" s="6"/>
      <c r="C61" s="5"/>
      <c r="D61" s="9"/>
      <c r="E61" s="9"/>
      <c r="F61" s="19"/>
      <c r="G61" s="20"/>
      <c r="H61" s="19"/>
      <c r="I61" s="20"/>
      <c r="J61" s="19"/>
      <c r="K61" s="19"/>
      <c r="L61" s="9"/>
      <c r="M61" s="9"/>
      <c r="N61" s="9"/>
      <c r="O61" s="9"/>
      <c r="P61" s="9"/>
      <c r="Q61" s="9">
        <v>19.22</v>
      </c>
      <c r="R61" s="24">
        <f>Q61*F57</f>
        <v>1065.6043326116519</v>
      </c>
      <c r="S61" s="19">
        <v>18</v>
      </c>
      <c r="T61" s="24">
        <f>S61*F57</f>
        <v>997.96451545316006</v>
      </c>
      <c r="U61" s="20">
        <f t="shared" si="37"/>
        <v>67.639817158491837</v>
      </c>
      <c r="V61" s="5"/>
    </row>
    <row r="62" spans="1:22" s="17" customFormat="1" x14ac:dyDescent="0.25">
      <c r="A62" s="6"/>
      <c r="B62" s="6"/>
      <c r="C62" s="5"/>
      <c r="D62" s="9"/>
      <c r="E62" s="9"/>
      <c r="F62" s="19"/>
      <c r="G62" s="20"/>
      <c r="H62" s="19"/>
      <c r="I62" s="20"/>
      <c r="J62" s="19"/>
      <c r="K62" s="19"/>
      <c r="L62" s="9"/>
      <c r="M62" s="9"/>
      <c r="N62" s="9"/>
      <c r="O62" s="9"/>
      <c r="P62" s="9"/>
      <c r="Q62" s="9">
        <v>19.690000000000001</v>
      </c>
      <c r="R62" s="24">
        <f>Q62*F57</f>
        <v>1091.6622949595956</v>
      </c>
      <c r="S62" s="19">
        <v>18</v>
      </c>
      <c r="T62" s="24">
        <f>S62*F57</f>
        <v>997.96451545316006</v>
      </c>
      <c r="U62" s="20">
        <f t="shared" si="37"/>
        <v>93.697779506435495</v>
      </c>
      <c r="V62" s="5"/>
    </row>
    <row r="63" spans="1:22" s="17" customFormat="1" x14ac:dyDescent="0.25">
      <c r="A63" s="6"/>
      <c r="B63" s="6"/>
      <c r="C63" s="5"/>
      <c r="D63" s="9"/>
      <c r="E63" s="9"/>
      <c r="F63" s="19"/>
      <c r="G63" s="20"/>
      <c r="H63" s="19"/>
      <c r="I63" s="20"/>
      <c r="J63" s="19"/>
      <c r="K63" s="19"/>
      <c r="L63" s="9"/>
      <c r="M63" s="9"/>
      <c r="N63" s="9"/>
      <c r="O63" s="9"/>
      <c r="P63" s="9"/>
      <c r="Q63" s="9">
        <v>18.29</v>
      </c>
      <c r="R63" s="24">
        <f>Q63*F57</f>
        <v>1014.042832646572</v>
      </c>
      <c r="S63" s="19">
        <v>18</v>
      </c>
      <c r="T63" s="24">
        <f>S63*F57</f>
        <v>997.96451545316006</v>
      </c>
      <c r="U63" s="20">
        <f t="shared" si="37"/>
        <v>16.078317193411976</v>
      </c>
      <c r="V63" s="5"/>
    </row>
    <row r="65" spans="1:1" ht="15.75" x14ac:dyDescent="0.25">
      <c r="A65" s="3" t="s">
        <v>45</v>
      </c>
    </row>
  </sheetData>
  <mergeCells count="3">
    <mergeCell ref="A2:V2"/>
    <mergeCell ref="A5:V5"/>
    <mergeCell ref="A22:V22"/>
  </mergeCells>
  <pageMargins left="0.31496062992125984" right="0.11811023622047245" top="0.15748031496062992" bottom="0.15748031496062992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Параметры объектов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Василец</cp:lastModifiedBy>
  <cp:lastPrinted>2024-02-05T11:13:06Z</cp:lastPrinted>
  <dcterms:created xsi:type="dcterms:W3CDTF">2023-04-19T09:16:23Z</dcterms:created>
  <dcterms:modified xsi:type="dcterms:W3CDTF">2024-02-12T10:07:59Z</dcterms:modified>
</cp:coreProperties>
</file>