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bookViews>
    <workbookView xWindow="-105" yWindow="-105" windowWidth="23250" windowHeight="12570" tabRatio="684"/>
  </bookViews>
  <sheets>
    <sheet name="Таблица 1" sheetId="1" r:id="rId1"/>
    <sheet name="Таблица 2" sheetId="3" r:id="rId2"/>
    <sheet name="Таблица 3" sheetId="4" r:id="rId3"/>
    <sheet name="Таблица 4" sheetId="5" r:id="rId4"/>
    <sheet name="Таблица 5 " sheetId="12" r:id="rId5"/>
    <sheet name="Таблица 6" sheetId="6" r:id="rId6"/>
    <sheet name="Таблица 7" sheetId="13" r:id="rId7"/>
    <sheet name="Таблица 8" sheetId="7" r:id="rId8"/>
    <sheet name="Таблица 9" sheetId="8" r:id="rId9"/>
    <sheet name="Таблица 10" sheetId="9" r:id="rId10"/>
    <sheet name="Таблица 11" sheetId="10" r:id="rId11"/>
    <sheet name="Таблица 12" sheetId="11" r:id="rId12"/>
  </sheets>
  <definedNames>
    <definedName name="_xlnm.Print_Titles" localSheetId="0">'Таблица 1'!$8:$10</definedName>
    <definedName name="_xlnm.Print_Titles" localSheetId="9">'Таблица 10'!$6:$7</definedName>
    <definedName name="_xlnm.Print_Titles" localSheetId="10">'Таблица 11'!$6:$6</definedName>
    <definedName name="_xlnm.Print_Titles" localSheetId="11">'Таблица 12'!$6:$8</definedName>
    <definedName name="_xlnm.Print_Titles" localSheetId="1">'Таблица 2'!$5:$5</definedName>
    <definedName name="_xlnm.Print_Titles" localSheetId="3">'Таблица 4'!$5:$8</definedName>
    <definedName name="_xlnm.Print_Titles" localSheetId="7">'Таблица 8'!$6:$7</definedName>
    <definedName name="_xlnm.Print_Titles" localSheetId="8">'Таблица 9'!$5:$5</definedName>
    <definedName name="_xlnm.Print_Area" localSheetId="0">'Таблица 1'!$A$1:$H$16</definedName>
    <definedName name="_xlnm.Print_Area" localSheetId="11">'Таблица 12'!$A$1:$H$17</definedName>
    <definedName name="_xlnm.Print_Area" localSheetId="1">'Таблица 2'!$A$1:$H$19</definedName>
    <definedName name="_xlnm.Print_Area" localSheetId="2">'Таблица 3'!$A$1:$D$28</definedName>
    <definedName name="_xlnm.Print_Area" localSheetId="4">'Таблица 5 '!$A$1:$D$16</definedName>
    <definedName name="_xlnm.Print_Area" localSheetId="6">'Таблица 7'!$A$1:$C$18</definedName>
    <definedName name="_xlnm.Print_Area" localSheetId="7">'Таблица 8'!$A$1:$H$19</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3" i="5" l="1"/>
  <c r="F13" i="5"/>
  <c r="G10" i="5"/>
  <c r="F10" i="5"/>
  <c r="G9" i="5"/>
  <c r="F9" i="5"/>
  <c r="H16" i="11" l="1"/>
  <c r="G16" i="11"/>
  <c r="H13" i="11"/>
  <c r="G13" i="11"/>
  <c r="D12" i="11"/>
  <c r="H11" i="11"/>
  <c r="G11" i="11"/>
  <c r="F9" i="11"/>
  <c r="F10" i="11" s="1"/>
  <c r="E9" i="11"/>
  <c r="E10" i="11" s="1"/>
  <c r="D9" i="11"/>
  <c r="D14" i="11" s="1"/>
  <c r="C9" i="11"/>
  <c r="C12" i="11" s="1"/>
  <c r="B9" i="11"/>
  <c r="B10" i="11" s="1"/>
  <c r="G17" i="9"/>
  <c r="F17" i="9"/>
  <c r="G16" i="9"/>
  <c r="F16" i="9"/>
  <c r="G15" i="9"/>
  <c r="F15" i="9"/>
  <c r="G14" i="9"/>
  <c r="F14" i="9"/>
  <c r="C13" i="9"/>
  <c r="B13" i="9"/>
  <c r="G11" i="9"/>
  <c r="F11" i="9"/>
  <c r="E10" i="9"/>
  <c r="C10" i="9"/>
  <c r="B10" i="9"/>
  <c r="C8" i="9"/>
  <c r="E16" i="9" s="1"/>
  <c r="B8" i="9"/>
  <c r="D17" i="9" s="1"/>
  <c r="D8" i="8"/>
  <c r="D7" i="8"/>
  <c r="G18" i="7"/>
  <c r="F18" i="7"/>
  <c r="G17" i="7"/>
  <c r="G16" i="7"/>
  <c r="F16" i="7"/>
  <c r="E16" i="7"/>
  <c r="G15" i="7"/>
  <c r="E15" i="7"/>
  <c r="G14" i="7"/>
  <c r="F14" i="7"/>
  <c r="G13" i="7"/>
  <c r="F13" i="7"/>
  <c r="G12" i="7"/>
  <c r="F12" i="7"/>
  <c r="G11" i="7"/>
  <c r="F11" i="7"/>
  <c r="C9" i="7"/>
  <c r="E13" i="7" s="1"/>
  <c r="B9" i="7"/>
  <c r="D16" i="7" s="1"/>
  <c r="C8" i="7"/>
  <c r="E8" i="9" l="1"/>
  <c r="H16" i="7"/>
  <c r="D13" i="9"/>
  <c r="E14" i="11"/>
  <c r="F8" i="9"/>
  <c r="G13" i="9"/>
  <c r="D11" i="7"/>
  <c r="E14" i="7"/>
  <c r="E13" i="9"/>
  <c r="E17" i="9"/>
  <c r="H17" i="9" s="1"/>
  <c r="C10" i="11"/>
  <c r="E11" i="7"/>
  <c r="G10" i="9"/>
  <c r="D14" i="9"/>
  <c r="D10" i="9"/>
  <c r="H10" i="9" s="1"/>
  <c r="G9" i="11"/>
  <c r="D10" i="11"/>
  <c r="E12" i="11"/>
  <c r="B14" i="11"/>
  <c r="F14" i="11"/>
  <c r="H9" i="11"/>
  <c r="B12" i="11"/>
  <c r="F12" i="11"/>
  <c r="C14" i="11"/>
  <c r="D11" i="9"/>
  <c r="F13" i="9"/>
  <c r="E14" i="9"/>
  <c r="H14" i="9" s="1"/>
  <c r="D15" i="9"/>
  <c r="G8" i="9"/>
  <c r="F10" i="9"/>
  <c r="E11" i="9"/>
  <c r="D12" i="9"/>
  <c r="E15" i="9"/>
  <c r="D16" i="9"/>
  <c r="H16" i="9" s="1"/>
  <c r="E12" i="9"/>
  <c r="H12" i="9" s="1"/>
  <c r="F8" i="7"/>
  <c r="E9" i="7"/>
  <c r="D17" i="7"/>
  <c r="G9" i="7"/>
  <c r="E12" i="7"/>
  <c r="H12" i="7" s="1"/>
  <c r="D13" i="7"/>
  <c r="H13" i="7" s="1"/>
  <c r="E17" i="7"/>
  <c r="H17" i="7" s="1"/>
  <c r="E18" i="7"/>
  <c r="G8" i="7"/>
  <c r="F9" i="7"/>
  <c r="D12" i="7"/>
  <c r="B8" i="7"/>
  <c r="D18" i="7" s="1"/>
  <c r="D9" i="7"/>
  <c r="D8" i="7" s="1"/>
  <c r="D14" i="7"/>
  <c r="H14" i="7" s="1"/>
  <c r="D15" i="7"/>
  <c r="H15" i="7" s="1"/>
  <c r="H15" i="9" l="1"/>
  <c r="H13" i="9"/>
  <c r="H11" i="9"/>
  <c r="H11" i="7"/>
  <c r="H18" i="7"/>
  <c r="H9" i="7"/>
  <c r="E8" i="7"/>
  <c r="G15" i="5" l="1"/>
  <c r="F15" i="5"/>
  <c r="G14" i="5"/>
  <c r="F14" i="5"/>
  <c r="E13" i="5"/>
  <c r="D13" i="5"/>
  <c r="B13" i="5"/>
  <c r="G12" i="5"/>
  <c r="F12" i="5"/>
  <c r="G11" i="5"/>
  <c r="F11" i="5"/>
  <c r="B10" i="5"/>
  <c r="B9" i="5" s="1"/>
  <c r="H18" i="3" l="1"/>
  <c r="G18" i="3"/>
  <c r="E18" i="3"/>
  <c r="A18" i="3"/>
  <c r="C13" i="1"/>
  <c r="C11" i="1" s="1"/>
  <c r="C12" i="1"/>
</calcChain>
</file>

<file path=xl/sharedStrings.xml><?xml version="1.0" encoding="utf-8"?>
<sst xmlns="http://schemas.openxmlformats.org/spreadsheetml/2006/main" count="319" uniqueCount="247">
  <si>
    <t>Таблица 1</t>
  </si>
  <si>
    <t>на 1 января 2021 года</t>
  </si>
  <si>
    <t>млн. рублей</t>
  </si>
  <si>
    <t>%</t>
  </si>
  <si>
    <t>Государственные ценные бумаги Российской Федерации</t>
  </si>
  <si>
    <t>Привлечение (размещение)</t>
  </si>
  <si>
    <t>Погашение</t>
  </si>
  <si>
    <t>* с учетом положений статьи 113 Бюджетного кодекса Российской Федерации (суммы накопленного купонного дохода, поступлений в сумме, превышающей номинальную стоимость, а также разницы, возникшей при выкупе ценных бумаг по цене ниже цены размещения) и погашения основного долга по ним.</t>
  </si>
  <si>
    <t>Таблица 2</t>
  </si>
  <si>
    <t>Код  выпуска бумаги</t>
  </si>
  <si>
    <t>Тип бумаги</t>
  </si>
  <si>
    <t>Дата погашения</t>
  </si>
  <si>
    <t>Объем предложе-ния, млн. рублей</t>
  </si>
  <si>
    <t>Доходность по средневзве- шенной цене, % годовых</t>
  </si>
  <si>
    <t>Объем размещения по номиналу, млн. рублей</t>
  </si>
  <si>
    <t>Объем выручки, млн. рублей</t>
  </si>
  <si>
    <t>ОФЗ-ПД</t>
  </si>
  <si>
    <t>26233RMFS</t>
  </si>
  <si>
    <t>26235RMFS</t>
  </si>
  <si>
    <t>26230RMFS</t>
  </si>
  <si>
    <t>26234RMFS</t>
  </si>
  <si>
    <t>26236RMFS</t>
  </si>
  <si>
    <t>ОФЗ-ПК</t>
  </si>
  <si>
    <t>ОФЗ-ИН</t>
  </si>
  <si>
    <t>от 2,47 до 2,98</t>
  </si>
  <si>
    <t>52003RMFS</t>
  </si>
  <si>
    <t>Всего</t>
  </si>
  <si>
    <t>Таблица 3</t>
  </si>
  <si>
    <t>2019 год</t>
  </si>
  <si>
    <t>2020 год</t>
  </si>
  <si>
    <t>количество аукционов, единиц</t>
  </si>
  <si>
    <t>доходность по средневзвешенной цене, % годовых</t>
  </si>
  <si>
    <t>от 6,10 до 8,56</t>
  </si>
  <si>
    <t>от 4,77 до 6,78</t>
  </si>
  <si>
    <t>-</t>
  </si>
  <si>
    <t>от 3,05 до 3,58</t>
  </si>
  <si>
    <t>Таблица 4</t>
  </si>
  <si>
    <t>6=4/2</t>
  </si>
  <si>
    <t>7=5/3</t>
  </si>
  <si>
    <t>Государственные ценные бумаги, номинальная стоимость которых указана в иностранной валюте</t>
  </si>
  <si>
    <t xml:space="preserve">Кредиты иностранных государств, включая целевые иностранные кредиты (заимствования), международных финансовых организаций, иных субъектов международного права, иностранных юридических лиц, </t>
  </si>
  <si>
    <t>Привлечение (использование)</t>
  </si>
  <si>
    <t>млн. долларов США</t>
  </si>
  <si>
    <t>сумма</t>
  </si>
  <si>
    <t>Наименование показателя</t>
  </si>
  <si>
    <t xml:space="preserve">Таблица 5 </t>
  </si>
  <si>
    <t>Анализ информации об управлении средствами Фонда национального благосостояния в части разрешенных финансовых активов</t>
  </si>
  <si>
    <t>1. Размещено*</t>
  </si>
  <si>
    <t>2. Возвращено</t>
  </si>
  <si>
    <t>Таблица 6</t>
  </si>
  <si>
    <t>(млрд. рублей)</t>
  </si>
  <si>
    <t>Государственный внутренний долг Российской Федерации</t>
  </si>
  <si>
    <t>1. Государственные ценные бумаги - всего</t>
  </si>
  <si>
    <t>в том числе в структуре государственных ценных бумаг:</t>
  </si>
  <si>
    <t>облигации федеральных займов с постоянной ставкой купонного дохода (ОФЗ-ПД)</t>
  </si>
  <si>
    <t>облигации федерального займа с переменным купоном (ОФЗ-ПК)</t>
  </si>
  <si>
    <t>облигации федерального займа с амортизацией долга (ОФЗ-АД)</t>
  </si>
  <si>
    <t>облигации федерального займа с индексируемым номиналом (ОФЗ-ИН)</t>
  </si>
  <si>
    <t>государственные сберегательные облигации с постоянной процентной ставкой (ГСО-ППС)</t>
  </si>
  <si>
    <t>государственные сберегательные облигации с фиксированной процентной ставкой купонного дохода (ГСО-ФПС)</t>
  </si>
  <si>
    <t>2. Государственные гарантии Российской Федерации в валюте Российской Федерации</t>
  </si>
  <si>
    <t>процент-ные пункты</t>
  </si>
  <si>
    <t>Структура</t>
  </si>
  <si>
    <t>Объем государственного внутреннего долга Российской Федерации</t>
  </si>
  <si>
    <t xml:space="preserve">* Данные официального сайта Минфина России. </t>
  </si>
  <si>
    <t>Таблица 7</t>
  </si>
  <si>
    <t>Цель гарантирования</t>
  </si>
  <si>
    <t>Исполнение, %</t>
  </si>
  <si>
    <t>По кредитам либо облигационным займам, привлекаемым юридическими лицами на цели, установленные Правительством Российской Федерации</t>
  </si>
  <si>
    <t>Бюджетные ассигнования на исполнение государственных гарантий Российской Федерации по возможным гарантийным случаям</t>
  </si>
  <si>
    <t>Таблица 8</t>
  </si>
  <si>
    <t>(млн. долларов США)</t>
  </si>
  <si>
    <t>Категория долга</t>
  </si>
  <si>
    <t>Объем государственного внешнего долга Российской Федерации</t>
  </si>
  <si>
    <t xml:space="preserve">Государственный внешний долг Российской Федерации </t>
  </si>
  <si>
    <t>в том числе:</t>
  </si>
  <si>
    <t>по государственным ценным бумагам Российской Федерации, номинальная стоимость которых указана в иностранной валюте:</t>
  </si>
  <si>
    <t>задолженность по внешним облигационным займам</t>
  </si>
  <si>
    <t>задолженность по ОВГВЗ</t>
  </si>
  <si>
    <t>по кредитам правительств иностранных государств, иностранных коммерческих банков и фирм, международных финансовых организаций:</t>
  </si>
  <si>
    <t>по кредитам правительств иностранных государств</t>
  </si>
  <si>
    <t>по займам международных финансовых организаций</t>
  </si>
  <si>
    <t>прочая задолженность</t>
  </si>
  <si>
    <t>государственные гарантии Российской Федерации в иностранной валюте</t>
  </si>
  <si>
    <t>процентные пункты</t>
  </si>
  <si>
    <t>Таблица 9</t>
  </si>
  <si>
    <t>№ п/п</t>
  </si>
  <si>
    <t>Наименование принципала</t>
  </si>
  <si>
    <t>По обязательствам российских экспортеров по кредитам (в части возврата суммы кредита и (или) уплаты процентов за пользование кредитом)</t>
  </si>
  <si>
    <t>Российские экспортеры</t>
  </si>
  <si>
    <t>По обязательствам АО РОСЭКСИМБАНК по кредитам, привлекаемым на цели поддержки экспорта промышленной продукции (товаров, работ, услуг)</t>
  </si>
  <si>
    <t>АО РОСЭКСИМ-БАНК</t>
  </si>
  <si>
    <t>По обязательствам российских экспортеров промышленной продукции (товаров, работ, услуг) по удовлетворению регрессных требований АО РОСЭКСИМБАНК, возникших в связи с исполнением банковских гарантий, предоставленных последним по обязательствам российских экспортеров</t>
  </si>
  <si>
    <t>Российские экспортеры промышленной продукции (товаров, работ, услуг)</t>
  </si>
  <si>
    <t>По обязательствам АО РОСЭКСИМБАНК по его банковским гарантиям, предоставленным по обязательствам российских экспортеров промышленной продукции (товаров, работ, услуг)</t>
  </si>
  <si>
    <t>По обязательствам российских юридических лиц по внешнеторговым (экспортным) контрактам на поставку продукции военного назначения</t>
  </si>
  <si>
    <t>Акционерное общество «Рособоронэкс-порт», иные российские юридические лица, имеющие право на осуществление внешнеторговой деятельности в отношении продукции военного назначения</t>
  </si>
  <si>
    <t>1 100,0</t>
  </si>
  <si>
    <t>3.1</t>
  </si>
  <si>
    <t>3.2</t>
  </si>
  <si>
    <t>Таблица 10</t>
  </si>
  <si>
    <t>Анализ расходов на обслуживание государственного долга Российской Федерации</t>
  </si>
  <si>
    <t>(млн. рублей)</t>
  </si>
  <si>
    <t>в % к сводной бюд-жетной росписи</t>
  </si>
  <si>
    <t>Расходы на обслуживание государственного долга Российской Федерации, всего</t>
  </si>
  <si>
    <t>Доля в общем объеме расходов федерального бюджета, %</t>
  </si>
  <si>
    <t xml:space="preserve">Расходы на обслуживание государственного внутреннего долга Российской Федерации </t>
  </si>
  <si>
    <t>Доля в общем объеме расходов на обслуживание государственного долга Российской Федерации, %</t>
  </si>
  <si>
    <t xml:space="preserve">Расходы на обслуживание государственного внешнего долга Российской Федерации </t>
  </si>
  <si>
    <t>Справочно:</t>
  </si>
  <si>
    <t>в % к утвержденному объему</t>
  </si>
  <si>
    <r>
      <t xml:space="preserve">        Таким образом, доля нерезидентов на рынке облигаций федеральных займов </t>
    </r>
    <r>
      <rPr>
        <b/>
        <sz val="12"/>
        <color theme="1"/>
        <rFont val="Times New Roman"/>
        <family val="1"/>
        <charset val="204"/>
      </rPr>
      <t>остается</t>
    </r>
    <r>
      <rPr>
        <sz val="12"/>
        <color theme="1"/>
        <rFont val="Times New Roman"/>
        <family val="1"/>
        <charset val="204"/>
      </rPr>
      <t xml:space="preserve"> </t>
    </r>
    <r>
      <rPr>
        <b/>
        <sz val="12"/>
        <color theme="1"/>
        <rFont val="Times New Roman"/>
        <family val="1"/>
        <charset val="204"/>
      </rPr>
      <t>на достаточно высоком уровне.</t>
    </r>
  </si>
  <si>
    <t>Анализ выполнения Программы государственных внутренних заимствований Российской Федерации на 2021 год и на плановый период 2022 и 2023 годов</t>
  </si>
  <si>
    <t>Предусмотрено Программой государственных внутренних заимствований Российской Федерации на 2021 год и на плановый период 2022 и 2023 годы в части 2021 года 
(Федеральный закон № 385-ФЗ)</t>
  </si>
  <si>
    <t>Исполнено за*</t>
  </si>
  <si>
    <t>Исполнено 
на 1 января 2022 года
(нарастающим итогом)*</t>
  </si>
  <si>
    <t>9 месяцев</t>
  </si>
  <si>
    <t>октябрь</t>
  </si>
  <si>
    <t>ноябрь</t>
  </si>
  <si>
    <t>декабрь</t>
  </si>
  <si>
    <t>3 667 760,6**</t>
  </si>
  <si>
    <t>**в соответствии с распоряжением Правительства Российской Федерации от 15 декабря 2020 г. № 3327-р Минфин России вправе осуществлять в 2021 году размещение государственных ценных бумаг, номинальная стоимость которых указана в валюте Российской Федерации, в объемах, не превышающих 3 746,3 млрд. рублей.</t>
  </si>
  <si>
    <t>25085RMFS</t>
  </si>
  <si>
    <t>от 6,84 до 7,43</t>
  </si>
  <si>
    <t>от 5,55 до 6,66</t>
  </si>
  <si>
    <t>от 6,47 до 7,38</t>
  </si>
  <si>
    <t>от 5,91 до 7,08</t>
  </si>
  <si>
    <t>26237RMFS</t>
  </si>
  <si>
    <t>от 7,02 до 8,71</t>
  </si>
  <si>
    <t>26238RMFS</t>
  </si>
  <si>
    <t>от 7,28 до 8,43</t>
  </si>
  <si>
    <t>26239RMFS</t>
  </si>
  <si>
    <t>от 7,09 до 8,59</t>
  </si>
  <si>
    <t>26240RMFS</t>
  </si>
  <si>
    <t>от 7,21 до 8,60</t>
  </si>
  <si>
    <t>от 2,39 до 2,75</t>
  </si>
  <si>
    <t>52004RMFS</t>
  </si>
  <si>
    <t>от 3,05 до 3,09</t>
  </si>
  <si>
    <t>Количество аукционов по размещению гос. ценных бумаг в 2021 году</t>
  </si>
  <si>
    <t>Информация о проведении Минфином России в 2021 году аукционов по размещению выпусков ОФЗ*</t>
  </si>
  <si>
    <r>
      <t xml:space="preserve">* </t>
    </r>
    <r>
      <rPr>
        <b/>
        <sz val="9"/>
        <rFont val="Times New Roman"/>
        <family val="1"/>
        <charset val="204"/>
      </rPr>
      <t>Доразмещение</t>
    </r>
    <r>
      <rPr>
        <sz val="9"/>
        <rFont val="Times New Roman"/>
        <family val="1"/>
        <charset val="204"/>
      </rPr>
      <t xml:space="preserve"> на вторичном рынке в 2021 году ОФЗ-ПД составило 3 506,9 млн. рублей по номиналу. Объем размещения облигаций федерального займа для физических лиц (ОФЗ-н) составил 21 601,2 млн. рублей по номинальной стоимости, что в 1,3 раза больше соответствующего показателя 2020 года.</t>
    </r>
  </si>
  <si>
    <t>2021 год</t>
  </si>
  <si>
    <t>от 5,55 до 8,71</t>
  </si>
  <si>
    <t>доходность не рассчитывается*</t>
  </si>
  <si>
    <t>от 2,39 до 3,09</t>
  </si>
  <si>
    <t>* В соответствии с приказами Минфина России сведения о купонном доходе по купонам выпусков ОФЗ-ПК публикуются на официальном сайте Минфина России в информационно-телекоммуникационной сети «Интернет» не позднее, чем за два рабочих дня до даты выплат по соответствующим купонам.</t>
  </si>
  <si>
    <t xml:space="preserve"> Анализ исполнения показателей  Программы государственных внешних заимствований Российской Федерации
 на 2021 год и на плановый период 2022 и 2023 годов</t>
  </si>
  <si>
    <t>Предусмотрено Программой государственных внешних заимствований Российской Федерации на 2021 год и на плановый период 2022 и 2023 годы в части 2021 года 
(Федеральный закон № 385-ФЗ)</t>
  </si>
  <si>
    <t>Исполнено на 1 января 2022 года</t>
  </si>
  <si>
    <t>в российские ценные бумаги, связанные с реализацией самоокупаемых инфраструктурных проектов, перечень которых утверждается Правительством Российской Федерации</t>
  </si>
  <si>
    <r>
      <t xml:space="preserve">В соответствии с постановлениями Правительства Российской Федерации от 19 января 2008 г. № 18 и от 5 ноября 2013 г. № 990 средства ФНБ в сумме </t>
    </r>
    <r>
      <rPr>
        <b/>
        <sz val="11"/>
        <rFont val="Times New Roman"/>
        <family val="1"/>
        <charset val="204"/>
      </rPr>
      <t>15 500,0 млн. рублей (100,0 % показателя сводной росписи)</t>
    </r>
    <r>
      <rPr>
        <sz val="11"/>
        <rFont val="Times New Roman"/>
        <family val="1"/>
        <charset val="204"/>
      </rPr>
      <t xml:space="preserve"> размещены в привилегированные акции ОАО «РЖД»  в целях финансирования инфраструктурного проекта «Модернизация железнодорожной инфраструктуры Байкало-Амурской и Транссибирской железнодорожных магистралей с развитием пропускных и провозных способностей», предусмотренного пунктом 2 Перечня самоокупаемых инфраструктурных проектов, реализуемых юридическими лицами, в финансовые активы которых размещаются средства Фонда национального благосостояния и (или) пенсионных накоплений, находящихся в доверительном управлении государственной управляющей компании, на возвратной основе, утвержденного распоряжением Правительства Российской Федерации от 5 ноября 2013 г. № 2044-р</t>
    </r>
  </si>
  <si>
    <t>с депозитов в ВЭБ.РФ в целях финансирования проектов ВЭБ.РФ в реальном секторе экономики, реализуемых российскими организациями</t>
  </si>
  <si>
    <r>
      <t xml:space="preserve">ВЭБ.РФ досрочно возвратил часть средств Фонда, размещенных на депозитах в 2016-2020 годах на общую сумму </t>
    </r>
    <r>
      <rPr>
        <b/>
        <sz val="11"/>
        <rFont val="Times New Roman"/>
        <family val="1"/>
        <charset val="204"/>
      </rPr>
      <t>3 394,4 млн. рублей</t>
    </r>
    <r>
      <rPr>
        <sz val="11"/>
        <rFont val="Times New Roman"/>
        <family val="1"/>
        <charset val="204"/>
      </rPr>
      <t xml:space="preserve"> в целях финансирования следующих проектов:</t>
    </r>
  </si>
  <si>
    <t xml:space="preserve"> «Приобретение и предоставление во владение и пользование (лизинг) вагонов Московского метро» (КЖЦ-1) – в сумме  1 379,8 млн. рублей;</t>
  </si>
  <si>
    <t>«Приобретение и предоставление во владение и пользование (лизинг) вагонов Московского метро» (КЖЦ-2) – в сумме 1 793,2 млн. рублей.</t>
  </si>
  <si>
    <t>«Строительство нового аэропортового комплекса «Центральный»                  (г. Саратов)» – в сумме 221,4 млн. рублей</t>
  </si>
  <si>
    <t>* На основании статьи 96.11  Бюджетного кодекса Российской Федерации и постановления Правительства Российской Федерации от 19 января 2008 г. № 18 «О порядке управления средствами Фонда национального благосостояния» в связи с планируемым размещением средств Фонда национального благосостояния показатели сводной бюджетной росписи по источникам финансирования дефицита федерального бюджета увеличены на 15 500,0 млн. рублей в целях финансирования самоокупаемого инфраструктурного проекта «Модернизация железнодорожной инфраструктуры Байкало-Амурской и Транссибирской железнодорожных магистралей с развитием пропускных и провозных способностей».</t>
  </si>
  <si>
    <r>
      <t xml:space="preserve">Средства ФНБ, </t>
    </r>
    <r>
      <rPr>
        <b/>
        <sz val="11"/>
        <rFont val="Times New Roman"/>
        <family val="1"/>
        <charset val="204"/>
      </rPr>
      <t>размещенные в разрешенные финансовые активы на 1 января 2021 года</t>
    </r>
  </si>
  <si>
    <r>
      <t xml:space="preserve">Остатки средств ФНБ, </t>
    </r>
    <r>
      <rPr>
        <b/>
        <sz val="11"/>
        <rFont val="Times New Roman"/>
        <family val="1"/>
        <charset val="204"/>
      </rPr>
      <t>размещенные в разрешенные финансовые активы на 1 января 2022 года (с учетом курсовой разницы и переоценки рыночной стоимости)**</t>
    </r>
  </si>
  <si>
    <t>Сведения об изменении объема и структуры государственного внутреннего долга Российской Федерации за 2021 год</t>
  </si>
  <si>
    <t>Изменение (+/-) за 2021 год</t>
  </si>
  <si>
    <t>на 1 января 2022 года*</t>
  </si>
  <si>
    <t xml:space="preserve">облигации федерального займа для населения             (ОФЗ-н) </t>
  </si>
  <si>
    <t>Предусмотрено Программой государственных гарантий Российской Федерации в валюте Российской Федерации на 2021 год и на плановый период 2022 и 2023 годов, в части 2021 года</t>
  </si>
  <si>
    <t>Исполнение 
на 1 января 2022 года,           млн. рублей</t>
  </si>
  <si>
    <t>Предоставленные государственные гарантии, шт.</t>
  </si>
  <si>
    <t>4=3/2%</t>
  </si>
  <si>
    <t xml:space="preserve">Итого в соответстии с Программой </t>
  </si>
  <si>
    <t>Выполнение Программы государственных гарантий Российской Федерации в валюте Российской Федерации 
на 2021 год и на плановый период 2022 и 2023 годов по состоянию на 1 января 2022 года</t>
  </si>
  <si>
    <t>Сведения об изменении объема и структуры государственного внешнего долга
Российской Федерации за январь-декабрь 2021 год</t>
  </si>
  <si>
    <t>на 1 января 
2021 года</t>
  </si>
  <si>
    <t>на 1 января 
2022 года</t>
  </si>
  <si>
    <t xml:space="preserve"> Выполнение Программы государственных гарантий Российской Федерации 
в иностранной валюте на 2021 год и на плановый период 2022 и 2023 годов</t>
  </si>
  <si>
    <t xml:space="preserve">Предусмотрено Программой государственных гарантий Российской Федерации в иностранной валюте на 2021 год и на плановый период 2022 и 2023 годов, в части 2021 года </t>
  </si>
  <si>
    <t xml:space="preserve">Исполнение 
 на 1 января 2022 года* </t>
  </si>
  <si>
    <t>Предоставленные государственные гарантии, шт</t>
  </si>
  <si>
    <t>* Согласно выпискам из Государственной долговой книги Российской Федерации по государственным гарантиям Российской Федерации в иностранной валюте Минфином России в январе - декабре 2021 года государственные гарантии Российской Федерации в иностранной валюте не предоставлялись.</t>
  </si>
  <si>
    <t>Исполнено за:</t>
  </si>
  <si>
    <t xml:space="preserve">Утверждено Федеральным законом№ 385-ФЗ </t>
  </si>
  <si>
    <t>Установлено сводной бюджетной росписью на 1 января 2022 года</t>
  </si>
  <si>
    <t>Исполнение на 1 января 2022 года</t>
  </si>
  <si>
    <t>расходы федерального бюджета, всего*</t>
  </si>
  <si>
    <t xml:space="preserve">* информация по исполнению на 1 января 2022 года представлена в соответствии с предварительной оценкой исполнения федерального бюджета за январь-декабрь 2021 года, размещенной на официальном сайте Минфина России </t>
  </si>
  <si>
    <t xml:space="preserve">** Положительная курсовая разница по указанным средствам составила 2 965,6 млн. рублей. </t>
  </si>
  <si>
    <t xml:space="preserve">        Информация об указанных показателях в 2019 – 2021 годах представлена на следующей диаграмме.</t>
  </si>
  <si>
    <r>
      <t xml:space="preserve">        В 2021 году Банк России </t>
    </r>
    <r>
      <rPr>
        <b/>
        <sz val="12"/>
        <color theme="1"/>
        <rFont val="Times New Roman"/>
        <family val="1"/>
        <charset val="204"/>
      </rPr>
      <t>семь раза</t>
    </r>
    <r>
      <rPr>
        <sz val="12"/>
        <color theme="1"/>
        <rFont val="Times New Roman"/>
        <family val="1"/>
        <charset val="204"/>
      </rPr>
      <t xml:space="preserve"> принимал решение о </t>
    </r>
    <r>
      <rPr>
        <b/>
        <sz val="12"/>
        <color theme="1"/>
        <rFont val="Times New Roman"/>
        <family val="1"/>
        <charset val="204"/>
      </rPr>
      <t>понижении ключевой ставки</t>
    </r>
    <r>
      <rPr>
        <sz val="12"/>
        <color theme="1"/>
        <rFont val="Times New Roman"/>
        <family val="1"/>
        <charset val="204"/>
      </rPr>
      <t xml:space="preserve"> в целом на 4 процентных пункта (ставка в целом за год увеличена с 4,25 % до 8,50 % годовых).</t>
    </r>
  </si>
  <si>
    <r>
      <t xml:space="preserve">        По данным Банка России, по состоянию на 1 января 2022 года </t>
    </r>
    <r>
      <rPr>
        <b/>
        <sz val="12"/>
        <rFont val="Times New Roman"/>
        <family val="1"/>
        <charset val="204"/>
      </rPr>
      <t>доля нерезидентов на рынке ОФЗ</t>
    </r>
    <r>
      <rPr>
        <sz val="12"/>
        <rFont val="Times New Roman"/>
        <family val="1"/>
        <charset val="204"/>
      </rPr>
      <t xml:space="preserve"> составила 19,9 % (на 1 января 2021 года - 23,3 %).
 </t>
    </r>
  </si>
  <si>
    <t xml:space="preserve">          Приведенные на диаграмме данные свидетельствуют о том, что объем вложений нерезидентов в ОФЗ уменьшился за январь-декарь 2021 года на 109 млрд. рублей, или на 3,4 %, и на 1 января 2022 года составил 3 082 млрд. рублей (на 1 января 2021 года –  3 191 млрд. рублей), на фоне уменьшения за указанный период доли нерезидентов на рынке ОФЗ на 3,4 процентных пункта с 23,3 % на 1 января 2021 года до 19,9 %  на 1 января 2022 года. </t>
  </si>
  <si>
    <t>Анализ доходности облигаций федерального займа в 2019 – 2021 годах</t>
  </si>
  <si>
    <t>Рыночная стоимость приобретенного за счет средств ФНБ пакета обыкновенных акций ПАО Сбербанк, рассчитанная на основании средневзвешенной цены акции, определенной по результатам организованных торгов на ПАО «Московская Биржа» за 30 декабря 2021 года, составила 3 312 037,1 млн. рублей и по сравнению с началом года увеличилась на 240 325,1 млн. рублей, или на 7,8 %.</t>
  </si>
  <si>
    <t>Рыночная стоимость приобретенного за счет средств ФНБ пакета обыкновенных акций ПАО «Аэрофлот», рассчитанная на основании средневзвешенной цены акции, определенной по результатам организованных торгов на ПАО «Московская Биржа» за 30 декабря 2021 года, составила 49 133,3 млн. рублей и по сравнению с началом года снизилась на 10 383,3 млн. рублей, или на 17,5 %.</t>
  </si>
  <si>
    <t>Показатель</t>
  </si>
  <si>
    <t>Отклонение</t>
  </si>
  <si>
    <t>Совокупный объем ФНБ на 1 января 2021 года</t>
  </si>
  <si>
    <t>13 545 663,0</t>
  </si>
  <si>
    <t>Объем средств ФНБ, перечисленных на единый счет федерального бюджета в целях финансирования его дефицита</t>
  </si>
  <si>
    <t>(-) 11 051,3</t>
  </si>
  <si>
    <t>Объем средств ФНБ, перечисленных на единый счет федерального бюджета в целях софинансирования формирования пенсионных накоплений застрахованных лиц, уплативших дополнительные страховые взносы на накопительную пенсию</t>
  </si>
  <si>
    <t>(-) 3 004,8</t>
  </si>
  <si>
    <t>Объем средств в иностранных валютах, приобретенных за счет средств федерального бюджета в пределах объема корректировки оценки нефтегазовых доходов за декабрь 2020 года и зачисленных на счета в Банке России по учету средств ФНБ в соответствующих иностранных валютах (в рублевом эквиваленте)</t>
  </si>
  <si>
    <t>31 580,1</t>
  </si>
  <si>
    <t>Переоценка на 30 декабря 2021 года (за период с начала года) стоимости акций ПАО Сбербанк, приобретенных за счет средств ФНБ</t>
  </si>
  <si>
    <t>240 325,1</t>
  </si>
  <si>
    <t>Переоценка на 30 декабря 2021 года (за период с начала года) стоимости акций ПАО «Аэрофлот», приобретенных за счет средств ФНБ</t>
  </si>
  <si>
    <t>(-) 10 383,3</t>
  </si>
  <si>
    <t>Курсовая разница от переоценки средств ФНБ</t>
  </si>
  <si>
    <t>(-) 227 781,6</t>
  </si>
  <si>
    <t>(-) 207 577,3</t>
  </si>
  <si>
    <t>20 204,3</t>
  </si>
  <si>
    <t>Совокупный объем ФНБ на 1 января 2022 года</t>
  </si>
  <si>
    <t>13 565 347,2</t>
  </si>
  <si>
    <t>13 585 551,5</t>
  </si>
  <si>
    <t>Изменение совокупного объема за 2021 год</t>
  </si>
  <si>
    <t>19 684,2</t>
  </si>
  <si>
    <t>39 888,5</t>
  </si>
  <si>
    <t>Изменение совокупного объема за 2021 год, %</t>
  </si>
  <si>
    <t>0,1 п.п.</t>
  </si>
  <si>
    <r>
      <t>Объем</t>
    </r>
    <r>
      <rPr>
        <b/>
        <vertAlign val="superscript"/>
        <sz val="11"/>
        <color theme="1"/>
        <rFont val="Times New Roman"/>
        <family val="1"/>
        <charset val="204"/>
      </rPr>
      <t>*</t>
    </r>
  </si>
  <si>
    <r>
      <t>Объем</t>
    </r>
    <r>
      <rPr>
        <b/>
        <vertAlign val="superscript"/>
        <sz val="11"/>
        <color theme="1"/>
        <rFont val="Times New Roman"/>
        <family val="1"/>
        <charset val="204"/>
      </rPr>
      <t>**</t>
    </r>
  </si>
  <si>
    <t>* – По данным информационного сообщения о результатах размещения средств ФНБ за период с 1 января по 31 декабря 2021 года и предварительной оценке об исполнении бюджета за 2021 год, размещенным на официальном сайте Минфина России, и расчетам, произведенным на основе указанных данных.</t>
  </si>
  <si>
    <t>** – Согласно данным из оперативной информации Минфина России и Федерального казначейства об исполнении федерального бюджета за январь-декабрь 2021 года, и расчетам, произведенным на основе указанных данных.</t>
  </si>
  <si>
    <t>На 01.01.2021</t>
  </si>
  <si>
    <t>На 01.01.2022</t>
  </si>
  <si>
    <t>Совокупный объем ФНБ на начало года</t>
  </si>
  <si>
    <t>% к ВВП</t>
  </si>
  <si>
    <t>объем средств ФНБ на счетах в Банке России</t>
  </si>
  <si>
    <t>8 657 891,75</t>
  </si>
  <si>
    <t>8 452 767,2</t>
  </si>
  <si>
    <t>объем средств ФНБ в иных финансовых активах</t>
  </si>
  <si>
    <t>4 887 771,29</t>
  </si>
  <si>
    <t>5 132 784,3</t>
  </si>
  <si>
    <t>7,5*</t>
  </si>
  <si>
    <t>11,7*</t>
  </si>
  <si>
    <t>11,76*</t>
  </si>
  <si>
    <t>10,19**</t>
  </si>
  <si>
    <t>7,32*</t>
  </si>
  <si>
    <t>6,3**</t>
  </si>
  <si>
    <t>4,44*</t>
  </si>
  <si>
    <t>3,8**</t>
  </si>
  <si>
    <t>4,2*</t>
  </si>
  <si>
    <t>* Для расчета применен прогнозируемый объем ВВП (115 533 млрд. рублей), утвержденный на 2021 год Федеральным законом от 8 декабря 2020 г. № 385-ФЗ.</t>
  </si>
  <si>
    <t>** Для расчета применен прогнозируемый объем ВВП (133 328 млрд. рублей), утвержденный на 2022 год Федеральным законом от 6 декабря 2021 г. № 390-ФЗ.</t>
  </si>
  <si>
    <t>Таблица 11</t>
  </si>
  <si>
    <t>Таблица 12</t>
  </si>
  <si>
    <t>Факторы, повлиявшие на изменение совокупного объема ФНБ в отчетном периоде</t>
  </si>
  <si>
    <t>Изменение в 2021 году структуры Фонда национального благосостояния на  счетах в Банке России и в финансовых активах</t>
  </si>
  <si>
    <t>Приложение № 12
к аналитической записке</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</si>
</sst>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р_._-;\-* #,##0.00_р_._-;_-* &quot;-&quot;??_р_._-;_-@_-"/>
    <numFmt numFmtId="164" formatCode="0.0"/>
    <numFmt numFmtId="165" formatCode="#,##0.0"/>
    <numFmt numFmtId="166" formatCode="_-* #,##0.0\ _₽_-;\-* #,##0.0\ _₽_-;_-* &quot;-&quot;?\ _₽_-;_-@_-"/>
    <numFmt numFmtId="167" formatCode="_-* #,##0.0_р_._-;\-* #,##0.0_р_._-;_-* &quot;-&quot;??_р_._-;_-@_-"/>
    <numFmt numFmtId="168" formatCode="#,##0.000"/>
  </numFmts>
  <fonts count="65"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8"/>
      <color theme="1"/>
      <name val="Times New Roman"/>
      <family val="1"/>
      <charset val="204"/>
    </font>
    <font>
      <sz val="8"/>
      <color theme="1"/>
      <name val="Times New Roman"/>
      <family val="1"/>
      <charset val="204"/>
    </font>
    <font>
      <sz val="11"/>
      <color theme="1"/>
      <name val="Times New Roman"/>
      <family val="1"/>
      <charset val="204"/>
    </font>
    <font>
      <sz val="10"/>
      <color theme="1"/>
      <name val="Times New Roman"/>
      <family val="1"/>
      <charset val="204"/>
    </font>
    <font>
      <b/>
      <sz val="10"/>
      <color theme="1"/>
      <name val="Times New Roman"/>
      <family val="1"/>
      <charset val="204"/>
    </font>
    <font>
      <sz val="9"/>
      <color theme="1"/>
      <name val="Times New Roman"/>
      <family val="1"/>
      <charset val="204"/>
    </font>
    <font>
      <i/>
      <sz val="8"/>
      <color theme="1"/>
      <name val="Times New Roman"/>
      <family val="1"/>
      <charset val="204"/>
    </font>
    <font>
      <b/>
      <sz val="12"/>
      <color theme="1"/>
      <name val="Times New Roman"/>
      <family val="1"/>
      <charset val="204"/>
    </font>
    <font>
      <i/>
      <sz val="10"/>
      <color theme="1"/>
      <name val="Times New Roman"/>
      <family val="1"/>
      <charset val="204"/>
    </font>
    <font>
      <b/>
      <sz val="9"/>
      <color theme="1"/>
      <name val="Times New Roman"/>
      <family val="1"/>
      <charset val="204"/>
    </font>
    <font>
      <b/>
      <sz val="7"/>
      <color theme="1"/>
      <name val="Times New Roman"/>
      <family val="1"/>
      <charset val="204"/>
    </font>
    <font>
      <b/>
      <sz val="6"/>
      <color theme="1"/>
      <name val="Times New Roman"/>
      <family val="1"/>
      <charset val="204"/>
    </font>
    <font>
      <sz val="7"/>
      <color theme="1"/>
      <name val="Times New Roman"/>
      <family val="1"/>
      <charset val="204"/>
    </font>
    <font>
      <sz val="12"/>
      <color theme="1"/>
      <name val="Times New Roman"/>
      <family val="1"/>
      <charset val="204"/>
    </font>
    <font>
      <b/>
      <sz val="8"/>
      <name val="Times New Roman"/>
      <family val="1"/>
      <charset val="204"/>
    </font>
    <font>
      <sz val="8"/>
      <name val="Times New Roman"/>
      <family val="1"/>
      <charset val="204"/>
    </font>
    <font>
      <sz val="9"/>
      <name val="Times New Roman"/>
      <family val="1"/>
      <charset val="204"/>
    </font>
    <font>
      <b/>
      <sz val="9"/>
      <name val="Times New Roman"/>
      <family val="1"/>
      <charset val="204"/>
    </font>
    <font>
      <sz val="10"/>
      <name val="Times New Roman"/>
      <family val="1"/>
      <charset val="204"/>
    </font>
    <font>
      <sz val="10"/>
      <color rgb="FFFF0000"/>
      <name val="Times New Roman"/>
      <family val="1"/>
      <charset val="204"/>
    </font>
    <font>
      <i/>
      <sz val="8"/>
      <name val="Times New Roman"/>
      <family val="1"/>
      <charset val="204"/>
    </font>
    <font>
      <sz val="11"/>
      <name val="Times New Roman"/>
      <family val="1"/>
      <charset val="204"/>
    </font>
    <font>
      <b/>
      <sz val="11"/>
      <name val="Times New Roman"/>
      <family val="1"/>
      <charset val="204"/>
    </font>
    <font>
      <sz val="11"/>
      <color rgb="FFFF0000"/>
      <name val="Calibri"/>
      <family val="2"/>
      <scheme val="minor"/>
    </font>
    <font>
      <b/>
      <sz val="10"/>
      <name val="Times New Roman"/>
      <family val="1"/>
      <charset val="204"/>
    </font>
    <font>
      <sz val="11"/>
      <name val="Calibri"/>
      <family val="2"/>
      <charset val="204"/>
      <scheme val="minor"/>
    </font>
    <font>
      <sz val="8"/>
      <color rgb="FFFF0000"/>
      <name val="Times New Roman"/>
      <family val="1"/>
      <charset val="204"/>
    </font>
    <font>
      <b/>
      <sz val="8"/>
      <color rgb="FFFF0000"/>
      <name val="Times New Roman"/>
      <family val="1"/>
      <charset val="204"/>
    </font>
    <font>
      <sz val="7"/>
      <name val="Times New Roman"/>
      <family val="1"/>
      <charset val="204"/>
    </font>
    <font>
      <sz val="11"/>
      <color theme="1"/>
      <name val="Calibri"/>
      <family val="2"/>
      <charset val="204"/>
    </font>
    <font>
      <sz val="10"/>
      <name val="Arial"/>
      <family val="2"/>
      <charset val="204"/>
    </font>
    <font>
      <sz val="12"/>
      <color theme="1"/>
      <name val="Times New Roman"/>
      <family val="2"/>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Times New Roman"/>
      <family val="1"/>
    </font>
    <font>
      <sz val="10"/>
      <name val="Arial"/>
      <family val="2"/>
    </font>
    <font>
      <b/>
      <sz val="11"/>
      <color indexed="63"/>
      <name val="Calibri"/>
      <family val="2"/>
    </font>
    <font>
      <sz val="10"/>
      <color indexed="8"/>
      <name val="Arial"/>
      <family val="2"/>
    </font>
    <font>
      <b/>
      <sz val="18"/>
      <color indexed="56"/>
      <name val="Cambria"/>
      <family val="2"/>
    </font>
    <font>
      <b/>
      <sz val="11"/>
      <color indexed="8"/>
      <name val="Calibri"/>
      <family val="2"/>
    </font>
    <font>
      <sz val="11"/>
      <color indexed="10"/>
      <name val="Calibri"/>
      <family val="2"/>
    </font>
    <font>
      <sz val="10"/>
      <name val="Arial Cyr"/>
      <charset val="204"/>
    </font>
    <font>
      <sz val="10"/>
      <name val="Helv"/>
    </font>
    <font>
      <sz val="12"/>
      <name val="Times New Roman"/>
      <family val="1"/>
      <charset val="204"/>
    </font>
    <font>
      <b/>
      <sz val="12"/>
      <name val="Times New Roman"/>
      <family val="1"/>
      <charset val="204"/>
    </font>
    <font>
      <b/>
      <sz val="11"/>
      <color theme="1"/>
      <name val="Times New Roman"/>
      <family val="1"/>
      <charset val="204"/>
    </font>
    <font>
      <b/>
      <vertAlign val="superscript"/>
      <sz val="11"/>
      <color theme="1"/>
      <name val="Times New Roman"/>
      <family val="1"/>
      <charset val="204"/>
    </font>
    <font>
      <i/>
      <sz val="11"/>
      <color theme="1"/>
      <name val="Times New Roman"/>
      <family val="1"/>
      <charset val="204"/>
    </font>
    <font>
      <i/>
      <sz val="12"/>
      <color theme="1"/>
      <name val="Times New Roman"/>
      <family val="1"/>
      <charset val="204"/>
    </font>
  </fonts>
  <fills count="26">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s>
  <cellStyleXfs count="92">
    <xf numFmtId="0" fontId="0" fillId="0" borderId="0"/>
    <xf numFmtId="43" fontId="4" fillId="0" borderId="0" applyFont="0" applyFill="0" applyBorder="0" applyAlignment="0" applyProtection="0"/>
    <xf numFmtId="0" fontId="4" fillId="0" borderId="0"/>
    <xf numFmtId="0" fontId="2" fillId="0" borderId="0"/>
    <xf numFmtId="0" fontId="35" fillId="0" borderId="0" applyNumberFormat="0" applyFont="0" applyFill="0" applyBorder="0" applyAlignment="0" applyProtection="0">
      <alignment vertical="top"/>
    </xf>
    <xf numFmtId="0" fontId="2" fillId="0" borderId="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7" fillId="9"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7"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8" fillId="14"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38" fillId="20" borderId="0" applyNumberFormat="0" applyBorder="0" applyAlignment="0" applyProtection="0"/>
    <xf numFmtId="0" fontId="38" fillId="15" borderId="0" applyNumberFormat="0" applyBorder="0" applyAlignment="0" applyProtection="0"/>
    <xf numFmtId="0" fontId="38" fillId="16" borderId="0" applyNumberFormat="0" applyBorder="0" applyAlignment="0" applyProtection="0"/>
    <xf numFmtId="0" fontId="38" fillId="21" borderId="0" applyNumberFormat="0" applyBorder="0" applyAlignment="0" applyProtection="0"/>
    <xf numFmtId="0" fontId="39" fillId="5" borderId="0" applyNumberFormat="0" applyBorder="0" applyAlignment="0" applyProtection="0"/>
    <xf numFmtId="0" fontId="40" fillId="22" borderId="14" applyNumberFormat="0" applyAlignment="0" applyProtection="0"/>
    <xf numFmtId="0" fontId="41" fillId="23" borderId="15" applyNumberFormat="0" applyAlignment="0" applyProtection="0"/>
    <xf numFmtId="0" fontId="42" fillId="0" borderId="0" applyNumberFormat="0" applyFill="0" applyBorder="0" applyAlignment="0" applyProtection="0"/>
    <xf numFmtId="0" fontId="43" fillId="6" borderId="0" applyNumberFormat="0" applyBorder="0" applyAlignment="0" applyProtection="0"/>
    <xf numFmtId="0" fontId="44" fillId="0" borderId="16" applyNumberFormat="0" applyFill="0" applyAlignment="0" applyProtection="0"/>
    <xf numFmtId="0" fontId="45" fillId="0" borderId="17" applyNumberFormat="0" applyFill="0" applyAlignment="0" applyProtection="0"/>
    <xf numFmtId="0" fontId="46" fillId="0" borderId="18" applyNumberFormat="0" applyFill="0" applyAlignment="0" applyProtection="0"/>
    <xf numFmtId="0" fontId="46" fillId="0" borderId="0" applyNumberFormat="0" applyFill="0" applyBorder="0" applyAlignment="0" applyProtection="0"/>
    <xf numFmtId="0" fontId="47" fillId="9" borderId="14" applyNumberFormat="0" applyAlignment="0" applyProtection="0"/>
    <xf numFmtId="0" fontId="48" fillId="0" borderId="19" applyNumberFormat="0" applyFill="0" applyAlignment="0" applyProtection="0"/>
    <xf numFmtId="0" fontId="49" fillId="24" borderId="0" applyNumberFormat="0" applyBorder="0" applyAlignment="0" applyProtection="0"/>
    <xf numFmtId="0" fontId="50" fillId="0" borderId="0"/>
    <xf numFmtId="0" fontId="37" fillId="0" borderId="0"/>
    <xf numFmtId="0" fontId="51" fillId="0" borderId="0"/>
    <xf numFmtId="0" fontId="37" fillId="25" borderId="20" applyNumberFormat="0" applyFont="0" applyAlignment="0" applyProtection="0"/>
    <xf numFmtId="0" fontId="52" fillId="22" borderId="21" applyNumberFormat="0" applyAlignment="0" applyProtection="0"/>
    <xf numFmtId="0" fontId="53" fillId="0" borderId="0">
      <alignment vertical="top"/>
    </xf>
    <xf numFmtId="0" fontId="54" fillId="0" borderId="0" applyNumberFormat="0" applyFill="0" applyBorder="0" applyAlignment="0" applyProtection="0"/>
    <xf numFmtId="0" fontId="55" fillId="0" borderId="22" applyNumberFormat="0" applyFill="0" applyAlignment="0" applyProtection="0"/>
    <xf numFmtId="0" fontId="56" fillId="0" borderId="0" applyNumberFormat="0" applyFill="0" applyBorder="0" applyAlignment="0" applyProtection="0"/>
    <xf numFmtId="0" fontId="2" fillId="0" borderId="0"/>
    <xf numFmtId="0" fontId="2" fillId="0" borderId="0"/>
    <xf numFmtId="0" fontId="2" fillId="0" borderId="0"/>
    <xf numFmtId="0" fontId="2" fillId="0" borderId="0"/>
    <xf numFmtId="0" fontId="35" fillId="0" borderId="0" applyNumberFormat="0" applyFont="0" applyFill="0" applyBorder="0" applyAlignment="0" applyProtection="0">
      <alignment vertical="top"/>
    </xf>
    <xf numFmtId="0" fontId="2" fillId="0" borderId="0"/>
    <xf numFmtId="0" fontId="35" fillId="0" borderId="0" applyNumberFormat="0" applyFont="0" applyFill="0" applyBorder="0" applyAlignment="0" applyProtection="0">
      <alignment vertical="top"/>
    </xf>
    <xf numFmtId="0" fontId="57" fillId="0" borderId="0"/>
    <xf numFmtId="0" fontId="57" fillId="0" borderId="0"/>
    <xf numFmtId="0" fontId="58" fillId="0" borderId="0"/>
    <xf numFmtId="0" fontId="2" fillId="0" borderId="0"/>
    <xf numFmtId="0" fontId="2" fillId="0" borderId="0"/>
    <xf numFmtId="0" fontId="2" fillId="0" borderId="0"/>
    <xf numFmtId="0" fontId="35" fillId="0" borderId="0" applyNumberFormat="0" applyFont="0" applyFill="0" applyBorder="0" applyAlignment="0" applyProtection="0">
      <alignment vertical="top"/>
    </xf>
    <xf numFmtId="0" fontId="2" fillId="0" borderId="0"/>
    <xf numFmtId="0" fontId="36" fillId="0" borderId="0"/>
    <xf numFmtId="0" fontId="35" fillId="0" borderId="0" applyNumberFormat="0" applyFont="0" applyFill="0" applyBorder="0" applyAlignment="0" applyProtection="0">
      <alignment vertical="top"/>
    </xf>
    <xf numFmtId="0" fontId="57" fillId="0" borderId="0"/>
    <xf numFmtId="0" fontId="35" fillId="0" borderId="0" applyNumberFormat="0" applyFont="0" applyFill="0" applyBorder="0" applyAlignment="0" applyProtection="0">
      <alignment vertical="top"/>
    </xf>
    <xf numFmtId="9" fontId="2" fillId="0" borderId="0" applyFont="0" applyFill="0" applyBorder="0" applyAlignment="0" applyProtection="0"/>
    <xf numFmtId="0" fontId="34" fillId="0" borderId="0"/>
    <xf numFmtId="43" fontId="57" fillId="0" borderId="0" applyFont="0" applyFill="0" applyBorder="0" applyAlignment="0" applyProtection="0"/>
    <xf numFmtId="0" fontId="2" fillId="0" borderId="0"/>
    <xf numFmtId="0" fontId="2" fillId="0" borderId="0"/>
    <xf numFmtId="0" fontId="40" fillId="22" borderId="14" applyNumberFormat="0" applyAlignment="0" applyProtection="0"/>
    <xf numFmtId="0" fontId="47" fillId="9" borderId="14" applyNumberFormat="0" applyAlignment="0" applyProtection="0"/>
    <xf numFmtId="0" fontId="37" fillId="25" borderId="20" applyNumberFormat="0" applyFont="0" applyAlignment="0" applyProtection="0"/>
    <xf numFmtId="0" fontId="52" fillId="22" borderId="21" applyNumberFormat="0" applyAlignment="0" applyProtection="0"/>
    <xf numFmtId="0" fontId="55" fillId="0" borderId="22"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 fillId="0" borderId="0"/>
  </cellStyleXfs>
  <cellXfs count="176">
    <xf numFmtId="0" fontId="0" fillId="0" borderId="0" xfId="0"/>
    <xf numFmtId="0" fontId="5" fillId="0" borderId="6" xfId="0" applyFont="1" applyBorder="1" applyAlignment="1">
      <alignment horizontal="center" vertical="center" wrapText="1"/>
    </xf>
    <xf numFmtId="0" fontId="5" fillId="0" borderId="6" xfId="0" applyFont="1" applyBorder="1" applyAlignment="1">
      <alignment horizontal="justify" vertical="center" wrapText="1"/>
    </xf>
    <xf numFmtId="0" fontId="6" fillId="0" borderId="6" xfId="0" applyFont="1" applyBorder="1" applyAlignment="1">
      <alignment horizontal="justify" vertical="center" wrapText="1"/>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6" xfId="0" applyFont="1" applyBorder="1" applyAlignment="1">
      <alignment horizontal="center"/>
    </xf>
    <xf numFmtId="0" fontId="7" fillId="0" borderId="0" xfId="0" applyFont="1"/>
    <xf numFmtId="0" fontId="7" fillId="0" borderId="0" xfId="0" applyFont="1" applyAlignment="1">
      <alignment wrapText="1"/>
    </xf>
    <xf numFmtId="0" fontId="8" fillId="0" borderId="1" xfId="0" applyFont="1" applyBorder="1" applyAlignment="1">
      <alignment horizontal="justify" vertical="center" wrapText="1"/>
    </xf>
    <xf numFmtId="0" fontId="8" fillId="0" borderId="2" xfId="0" applyFont="1" applyBorder="1" applyAlignment="1">
      <alignment horizontal="justify" vertical="center" wrapText="1"/>
    </xf>
    <xf numFmtId="0" fontId="7" fillId="0" borderId="0" xfId="0" applyFont="1" applyAlignment="1">
      <alignment horizontal="right"/>
    </xf>
    <xf numFmtId="0" fontId="7" fillId="0" borderId="0" xfId="0" applyFont="1" applyAlignment="1">
      <alignment horizontal="justify"/>
    </xf>
    <xf numFmtId="0" fontId="0" fillId="0" borderId="0" xfId="0" applyAlignment="1">
      <alignment horizontal="justify"/>
    </xf>
    <xf numFmtId="0" fontId="3" fillId="0" borderId="0" xfId="0" applyFont="1" applyAlignment="1">
      <alignment vertical="center" wrapText="1"/>
    </xf>
    <xf numFmtId="0" fontId="3" fillId="0" borderId="5" xfId="0" applyFont="1" applyBorder="1" applyAlignment="1">
      <alignment vertical="center" wrapText="1"/>
    </xf>
    <xf numFmtId="0" fontId="18" fillId="0" borderId="0" xfId="0" applyFont="1"/>
    <xf numFmtId="0" fontId="18" fillId="0" borderId="0" xfId="0" applyFont="1" applyAlignment="1">
      <alignment wrapText="1"/>
    </xf>
    <xf numFmtId="0" fontId="18" fillId="0" borderId="0" xfId="0" applyFont="1" applyAlignment="1">
      <alignment horizontal="right"/>
    </xf>
    <xf numFmtId="0" fontId="9" fillId="2" borderId="6" xfId="0" applyFont="1" applyFill="1" applyBorder="1" applyAlignment="1">
      <alignment horizontal="center" vertical="center" wrapText="1"/>
    </xf>
    <xf numFmtId="0" fontId="9" fillId="2" borderId="6" xfId="0" applyFont="1" applyFill="1" applyBorder="1" applyAlignment="1">
      <alignment horizontal="center" vertical="center"/>
    </xf>
    <xf numFmtId="165" fontId="5" fillId="2" borderId="6" xfId="0" applyNumberFormat="1" applyFont="1" applyFill="1" applyBorder="1" applyAlignment="1">
      <alignment horizontal="center" vertical="center"/>
    </xf>
    <xf numFmtId="165" fontId="19" fillId="2" borderId="6" xfId="0" applyNumberFormat="1" applyFont="1" applyFill="1" applyBorder="1" applyAlignment="1">
      <alignment horizontal="center" vertical="center" wrapText="1"/>
    </xf>
    <xf numFmtId="165" fontId="19" fillId="2" borderId="6" xfId="0" applyNumberFormat="1" applyFont="1" applyFill="1" applyBorder="1" applyAlignment="1">
      <alignment horizontal="center" vertical="center"/>
    </xf>
    <xf numFmtId="165" fontId="6" fillId="2" borderId="6" xfId="0" applyNumberFormat="1" applyFont="1" applyFill="1" applyBorder="1" applyAlignment="1">
      <alignment horizontal="center" vertical="center"/>
    </xf>
    <xf numFmtId="165" fontId="20" fillId="2" borderId="6" xfId="0" applyNumberFormat="1" applyFont="1" applyFill="1" applyBorder="1" applyAlignment="1">
      <alignment horizontal="center" vertical="center" wrapText="1"/>
    </xf>
    <xf numFmtId="165" fontId="20" fillId="2" borderId="6" xfId="0" applyNumberFormat="1" applyFont="1" applyFill="1" applyBorder="1" applyAlignment="1">
      <alignment horizontal="center" vertical="center"/>
    </xf>
    <xf numFmtId="0" fontId="20" fillId="2" borderId="6" xfId="0" applyFont="1" applyFill="1" applyBorder="1" applyAlignment="1">
      <alignment horizontal="center" vertical="center"/>
    </xf>
    <xf numFmtId="14" fontId="20" fillId="2" borderId="6" xfId="0" applyNumberFormat="1" applyFont="1" applyFill="1" applyBorder="1" applyAlignment="1">
      <alignment horizontal="center" vertical="center"/>
    </xf>
    <xf numFmtId="0" fontId="19" fillId="2" borderId="6" xfId="0" applyFont="1" applyFill="1" applyBorder="1" applyAlignment="1">
      <alignment horizontal="center" vertical="center"/>
    </xf>
    <xf numFmtId="0" fontId="20" fillId="2" borderId="6" xfId="0" applyFont="1" applyFill="1" applyBorder="1" applyAlignment="1">
      <alignment horizontal="justify" vertical="center"/>
    </xf>
    <xf numFmtId="0" fontId="19" fillId="2" borderId="6" xfId="0" applyFont="1" applyFill="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Fill="1" applyBorder="1" applyAlignment="1">
      <alignment horizontal="center" vertical="center" wrapText="1"/>
    </xf>
    <xf numFmtId="0" fontId="9" fillId="3" borderId="2" xfId="0" applyFont="1" applyFill="1" applyBorder="1" applyAlignment="1">
      <alignment horizontal="justify" vertical="center" wrapText="1"/>
    </xf>
    <xf numFmtId="0" fontId="24" fillId="3" borderId="4"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justify" vertical="center"/>
    </xf>
    <xf numFmtId="165" fontId="19" fillId="2" borderId="6" xfId="1" applyNumberFormat="1" applyFont="1" applyFill="1" applyBorder="1" applyAlignment="1">
      <alignment horizontal="center" vertical="center" wrapText="1"/>
    </xf>
    <xf numFmtId="0" fontId="5" fillId="2" borderId="6" xfId="0" applyFont="1" applyFill="1" applyBorder="1" applyAlignment="1">
      <alignment horizontal="justify" vertical="center" wrapText="1"/>
    </xf>
    <xf numFmtId="165" fontId="5" fillId="2" borderId="6" xfId="1" applyNumberFormat="1" applyFont="1" applyFill="1" applyBorder="1" applyAlignment="1">
      <alignment horizontal="center" vertical="center" wrapText="1"/>
    </xf>
    <xf numFmtId="0" fontId="11" fillId="2" borderId="6" xfId="0" applyFont="1" applyFill="1" applyBorder="1" applyAlignment="1">
      <alignment horizontal="justify" vertical="center" wrapText="1"/>
    </xf>
    <xf numFmtId="165" fontId="11" fillId="2" borderId="6" xfId="1" applyNumberFormat="1" applyFont="1" applyFill="1" applyBorder="1" applyAlignment="1">
      <alignment horizontal="center" vertical="center" wrapText="1"/>
    </xf>
    <xf numFmtId="165" fontId="25" fillId="2" borderId="6" xfId="1" applyNumberFormat="1" applyFont="1" applyFill="1" applyBorder="1" applyAlignment="1">
      <alignment horizontal="center" vertical="center" wrapText="1"/>
    </xf>
    <xf numFmtId="0" fontId="26" fillId="0" borderId="6" xfId="2" applyFont="1" applyBorder="1" applyAlignment="1">
      <alignment horizontal="justify" vertical="center" wrapText="1"/>
    </xf>
    <xf numFmtId="0" fontId="26" fillId="0" borderId="6" xfId="2" applyFont="1" applyBorder="1" applyAlignment="1">
      <alignment horizontal="left" vertical="top" wrapText="1"/>
    </xf>
    <xf numFmtId="0" fontId="28" fillId="0" borderId="0" xfId="2" applyFont="1"/>
    <xf numFmtId="0" fontId="27" fillId="0" borderId="6" xfId="2" applyFont="1" applyBorder="1" applyAlignment="1">
      <alignment horizontal="justify" vertical="center" wrapText="1"/>
    </xf>
    <xf numFmtId="165" fontId="0" fillId="0" borderId="0" xfId="0" applyNumberFormat="1"/>
    <xf numFmtId="0" fontId="9" fillId="0" borderId="6" xfId="0" applyFont="1" applyFill="1" applyBorder="1" applyAlignment="1">
      <alignment horizontal="center" vertical="center" wrapText="1"/>
    </xf>
    <xf numFmtId="0" fontId="9" fillId="0" borderId="6" xfId="0" applyFont="1" applyFill="1" applyBorder="1" applyAlignment="1">
      <alignment horizontal="justify" vertical="center" wrapText="1"/>
    </xf>
    <xf numFmtId="166" fontId="9" fillId="0" borderId="6" xfId="0" applyNumberFormat="1" applyFont="1" applyFill="1" applyBorder="1" applyAlignment="1">
      <alignment horizontal="center" vertical="center"/>
    </xf>
    <xf numFmtId="167" fontId="29" fillId="0" borderId="6" xfId="1" applyNumberFormat="1" applyFont="1" applyFill="1" applyBorder="1" applyAlignment="1">
      <alignment horizontal="center" vertical="center"/>
    </xf>
    <xf numFmtId="166" fontId="29" fillId="0" borderId="6" xfId="0" applyNumberFormat="1" applyFont="1" applyFill="1" applyBorder="1" applyAlignment="1">
      <alignment horizontal="center" vertical="center"/>
    </xf>
    <xf numFmtId="164" fontId="29" fillId="0" borderId="6" xfId="0" applyNumberFormat="1" applyFont="1" applyFill="1" applyBorder="1" applyAlignment="1">
      <alignment horizontal="center" vertical="center"/>
    </xf>
    <xf numFmtId="0" fontId="29" fillId="0" borderId="6" xfId="0" applyFont="1" applyFill="1" applyBorder="1" applyAlignment="1">
      <alignment horizontal="center" vertical="center"/>
    </xf>
    <xf numFmtId="0" fontId="13"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0" fontId="29" fillId="0" borderId="6" xfId="0" applyFont="1" applyFill="1" applyBorder="1" applyAlignment="1">
      <alignment horizontal="center" vertical="center" wrapText="1"/>
    </xf>
    <xf numFmtId="0" fontId="8" fillId="0" borderId="6" xfId="0" applyFont="1" applyFill="1" applyBorder="1" applyAlignment="1">
      <alignment horizontal="justify" vertical="center" wrapText="1"/>
    </xf>
    <xf numFmtId="167" fontId="8" fillId="0" borderId="6" xfId="1" applyNumberFormat="1" applyFont="1" applyFill="1" applyBorder="1" applyAlignment="1">
      <alignment horizontal="center" vertical="center"/>
    </xf>
    <xf numFmtId="167" fontId="23" fillId="0" borderId="6" xfId="1" applyNumberFormat="1" applyFont="1" applyFill="1" applyBorder="1" applyAlignment="1">
      <alignment horizontal="center" vertical="center"/>
    </xf>
    <xf numFmtId="164" fontId="23" fillId="0" borderId="6" xfId="0" applyNumberFormat="1" applyFont="1" applyFill="1" applyBorder="1" applyAlignment="1">
      <alignment horizontal="center" vertical="center"/>
    </xf>
    <xf numFmtId="0" fontId="8" fillId="0" borderId="6" xfId="0" applyFont="1" applyFill="1" applyBorder="1" applyAlignment="1">
      <alignment horizontal="left" vertical="center" wrapText="1"/>
    </xf>
    <xf numFmtId="164" fontId="9" fillId="0" borderId="6" xfId="0" applyNumberFormat="1" applyFont="1" applyFill="1" applyBorder="1" applyAlignment="1">
      <alignment horizontal="center" vertical="center" wrapText="1"/>
    </xf>
    <xf numFmtId="164" fontId="29" fillId="0" borderId="6" xfId="0" applyNumberFormat="1" applyFont="1" applyFill="1" applyBorder="1" applyAlignment="1">
      <alignment horizontal="center" vertical="center" wrapText="1"/>
    </xf>
    <xf numFmtId="0" fontId="19" fillId="0" borderId="6" xfId="0" applyFont="1" applyFill="1" applyBorder="1" applyAlignment="1">
      <alignment horizontal="center" vertical="center" wrapText="1"/>
    </xf>
    <xf numFmtId="0" fontId="20" fillId="0" borderId="6" xfId="0" applyFont="1" applyFill="1" applyBorder="1" applyAlignment="1">
      <alignment horizontal="justify" vertical="center" wrapText="1"/>
    </xf>
    <xf numFmtId="167" fontId="20" fillId="0" borderId="6" xfId="1" applyNumberFormat="1" applyFont="1" applyFill="1" applyBorder="1" applyAlignment="1">
      <alignment horizontal="center" vertical="center"/>
    </xf>
    <xf numFmtId="164" fontId="20" fillId="0" borderId="6" xfId="0" applyNumberFormat="1" applyFont="1" applyFill="1" applyBorder="1" applyAlignment="1">
      <alignment horizontal="center" vertical="center" wrapText="1"/>
    </xf>
    <xf numFmtId="0" fontId="20" fillId="0" borderId="6" xfId="0" applyFont="1" applyFill="1" applyBorder="1" applyAlignment="1">
      <alignment horizontal="center" vertical="center" wrapText="1"/>
    </xf>
    <xf numFmtId="0" fontId="19" fillId="0" borderId="6" xfId="0" applyFont="1" applyFill="1" applyBorder="1" applyAlignment="1">
      <alignment horizontal="left" vertical="center" wrapText="1"/>
    </xf>
    <xf numFmtId="167" fontId="19" fillId="0" borderId="6" xfId="1" applyNumberFormat="1" applyFont="1" applyFill="1" applyBorder="1" applyAlignment="1">
      <alignment horizontal="center" vertical="center"/>
    </xf>
    <xf numFmtId="164" fontId="19" fillId="0" borderId="6" xfId="0" applyNumberFormat="1" applyFont="1" applyFill="1" applyBorder="1" applyAlignment="1">
      <alignment horizontal="center" vertical="center" wrapText="1"/>
    </xf>
    <xf numFmtId="0" fontId="19" fillId="0" borderId="6" xfId="0" applyFont="1" applyFill="1" applyBorder="1" applyAlignment="1">
      <alignment horizontal="justify" vertical="center" wrapText="1"/>
    </xf>
    <xf numFmtId="0" fontId="5" fillId="0" borderId="6" xfId="0" applyFont="1" applyFill="1" applyBorder="1" applyAlignment="1">
      <alignment horizontal="center" vertical="center" wrapText="1"/>
    </xf>
    <xf numFmtId="0" fontId="14" fillId="0" borderId="6" xfId="0" applyFont="1" applyFill="1" applyBorder="1" applyAlignment="1">
      <alignment horizontal="justify" vertical="center" wrapText="1"/>
    </xf>
    <xf numFmtId="165" fontId="22" fillId="0" borderId="6" xfId="0" applyNumberFormat="1" applyFont="1" applyFill="1" applyBorder="1" applyAlignment="1">
      <alignment horizontal="center" vertical="center" wrapText="1"/>
    </xf>
    <xf numFmtId="165" fontId="22" fillId="0" borderId="6" xfId="0" applyNumberFormat="1" applyFont="1" applyFill="1" applyBorder="1" applyAlignment="1">
      <alignment horizontal="center" vertical="center"/>
    </xf>
    <xf numFmtId="0" fontId="10" fillId="0" borderId="6" xfId="0" applyFont="1" applyFill="1" applyBorder="1" applyAlignment="1">
      <alignment horizontal="left" vertical="center" wrapText="1"/>
    </xf>
    <xf numFmtId="165" fontId="30" fillId="0" borderId="6" xfId="0" applyNumberFormat="1" applyFont="1" applyFill="1" applyBorder="1" applyAlignment="1">
      <alignment vertical="center" wrapText="1"/>
    </xf>
    <xf numFmtId="165" fontId="21" fillId="0" borderId="6" xfId="0" applyNumberFormat="1" applyFont="1" applyFill="1" applyBorder="1" applyAlignment="1">
      <alignment horizontal="center" vertical="center" wrapText="1"/>
    </xf>
    <xf numFmtId="0" fontId="10" fillId="0" borderId="6" xfId="0" applyFont="1" applyFill="1" applyBorder="1" applyAlignment="1">
      <alignment horizontal="justify" vertical="center" wrapText="1"/>
    </xf>
    <xf numFmtId="168" fontId="21" fillId="0" borderId="6" xfId="0" applyNumberFormat="1" applyFont="1" applyFill="1" applyBorder="1" applyAlignment="1">
      <alignment horizontal="center" vertical="center" wrapText="1"/>
    </xf>
    <xf numFmtId="4" fontId="21" fillId="0" borderId="6" xfId="0" applyNumberFormat="1" applyFont="1" applyFill="1" applyBorder="1" applyAlignment="1">
      <alignment horizontal="center" vertical="center" wrapText="1"/>
    </xf>
    <xf numFmtId="4" fontId="22" fillId="0" borderId="6"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6" xfId="0" applyFont="1" applyFill="1" applyBorder="1" applyAlignment="1">
      <alignment horizontal="justify" vertical="center" wrapText="1"/>
    </xf>
    <xf numFmtId="164" fontId="6" fillId="0" borderId="6" xfId="0" applyNumberFormat="1" applyFont="1" applyFill="1" applyBorder="1" applyAlignment="1">
      <alignment horizontal="center" vertical="center" wrapText="1"/>
    </xf>
    <xf numFmtId="0" fontId="31" fillId="0" borderId="6"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6" xfId="0" applyFont="1" applyFill="1" applyBorder="1" applyAlignment="1">
      <alignment horizontal="left" vertical="center" wrapText="1"/>
    </xf>
    <xf numFmtId="164" fontId="5" fillId="0" borderId="6" xfId="0" applyNumberFormat="1" applyFont="1" applyFill="1" applyBorder="1" applyAlignment="1">
      <alignment horizontal="center" vertical="center" wrapText="1"/>
    </xf>
    <xf numFmtId="0" fontId="32" fillId="0" borderId="6"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7" fillId="2" borderId="6" xfId="0" applyFont="1" applyFill="1" applyBorder="1" applyAlignment="1">
      <alignment horizontal="justify" vertical="center" wrapText="1"/>
    </xf>
    <xf numFmtId="165" fontId="33" fillId="2" borderId="6" xfId="0" applyNumberFormat="1" applyFont="1" applyFill="1" applyBorder="1" applyAlignment="1">
      <alignment horizontal="center" vertical="center" wrapText="1"/>
    </xf>
    <xf numFmtId="165" fontId="17" fillId="2" borderId="6" xfId="0" applyNumberFormat="1" applyFont="1" applyFill="1" applyBorder="1" applyAlignment="1">
      <alignment horizontal="center" vertical="center" wrapText="1"/>
    </xf>
    <xf numFmtId="164" fontId="33" fillId="2" borderId="6" xfId="0" applyNumberFormat="1" applyFont="1" applyFill="1" applyBorder="1" applyAlignment="1">
      <alignment horizontal="center" vertical="center" wrapText="1"/>
    </xf>
    <xf numFmtId="4" fontId="33" fillId="2" borderId="6" xfId="0" applyNumberFormat="1" applyFont="1" applyFill="1" applyBorder="1" applyAlignment="1">
      <alignment horizontal="center" vertical="center" wrapText="1"/>
    </xf>
    <xf numFmtId="165" fontId="26" fillId="0" borderId="6" xfId="2" applyNumberFormat="1" applyFont="1" applyBorder="1" applyAlignment="1">
      <alignment horizontal="center" vertical="center" wrapText="1"/>
    </xf>
    <xf numFmtId="165" fontId="26" fillId="0" borderId="6" xfId="2" applyNumberFormat="1" applyFont="1" applyBorder="1" applyAlignment="1">
      <alignment horizontal="center" vertical="top" wrapText="1"/>
    </xf>
    <xf numFmtId="0" fontId="26" fillId="0" borderId="7" xfId="2" applyFont="1" applyBorder="1" applyAlignment="1">
      <alignment horizontal="justify" vertical="top" wrapText="1"/>
    </xf>
    <xf numFmtId="0" fontId="26" fillId="0" borderId="8" xfId="2" applyFont="1" applyBorder="1" applyAlignment="1">
      <alignment horizontal="justify" vertical="top" wrapText="1"/>
    </xf>
    <xf numFmtId="0" fontId="18" fillId="0" borderId="0" xfId="0" applyFont="1" applyAlignment="1">
      <alignment horizontal="right"/>
    </xf>
    <xf numFmtId="0" fontId="12" fillId="0" borderId="0" xfId="0" applyFont="1" applyAlignment="1">
      <alignment horizontal="center" wrapText="1"/>
    </xf>
    <xf numFmtId="165" fontId="26" fillId="0" borderId="6" xfId="2" applyNumberFormat="1" applyFont="1" applyBorder="1" applyAlignment="1">
      <alignment horizontal="justify" vertical="center" wrapText="1"/>
    </xf>
    <xf numFmtId="165" fontId="3" fillId="0" borderId="0" xfId="0" applyNumberFormat="1" applyFont="1" applyAlignment="1">
      <alignment vertical="center" wrapText="1"/>
    </xf>
    <xf numFmtId="0" fontId="61" fillId="0" borderId="1"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1" xfId="0" applyFont="1" applyBorder="1" applyAlignment="1">
      <alignment horizontal="justify" vertical="center" wrapText="1"/>
    </xf>
    <xf numFmtId="0" fontId="7" fillId="0" borderId="3" xfId="0" applyFont="1" applyBorder="1" applyAlignment="1">
      <alignment horizontal="right" vertical="center" wrapText="1"/>
    </xf>
    <xf numFmtId="0" fontId="7" fillId="0" borderId="2" xfId="0" applyFont="1" applyBorder="1" applyAlignment="1">
      <alignment horizontal="justify" vertical="center" wrapText="1"/>
    </xf>
    <xf numFmtId="0" fontId="7" fillId="0" borderId="4" xfId="0" applyFont="1" applyBorder="1" applyAlignment="1">
      <alignment horizontal="right" vertical="center" wrapText="1"/>
    </xf>
    <xf numFmtId="0" fontId="61" fillId="0" borderId="2" xfId="0" applyFont="1" applyBorder="1" applyAlignment="1">
      <alignment horizontal="justify" vertical="center" wrapText="1"/>
    </xf>
    <xf numFmtId="0" fontId="61" fillId="0" borderId="4" xfId="0" applyFont="1" applyBorder="1" applyAlignment="1">
      <alignment horizontal="right" vertical="center" wrapText="1"/>
    </xf>
    <xf numFmtId="0" fontId="63" fillId="0" borderId="2" xfId="0" applyFont="1" applyBorder="1" applyAlignment="1">
      <alignment horizontal="justify" vertical="center" wrapText="1"/>
    </xf>
    <xf numFmtId="0" fontId="63" fillId="0" borderId="4" xfId="0" applyFont="1" applyBorder="1" applyAlignment="1">
      <alignment horizontal="right" vertical="center" wrapText="1"/>
    </xf>
    <xf numFmtId="10" fontId="63" fillId="0" borderId="4" xfId="0" applyNumberFormat="1" applyFont="1" applyBorder="1" applyAlignment="1">
      <alignment horizontal="right" vertical="center" wrapText="1"/>
    </xf>
    <xf numFmtId="0" fontId="12" fillId="0" borderId="25" xfId="0" applyFont="1" applyBorder="1" applyAlignment="1">
      <alignment horizontal="center" wrapText="1"/>
    </xf>
    <xf numFmtId="0" fontId="18" fillId="0" borderId="3" xfId="0" applyFont="1" applyBorder="1" applyAlignment="1">
      <alignment horizontal="center" vertical="center" wrapText="1"/>
    </xf>
    <xf numFmtId="0" fontId="18" fillId="0" borderId="1" xfId="0" applyFont="1" applyBorder="1" applyAlignment="1">
      <alignment horizontal="justify" vertical="center" wrapText="1"/>
    </xf>
    <xf numFmtId="0" fontId="64" fillId="0" borderId="23" xfId="0" applyFont="1" applyBorder="1" applyAlignment="1">
      <alignment horizontal="center" vertical="center" wrapText="1"/>
    </xf>
    <xf numFmtId="0" fontId="64" fillId="0" borderId="4" xfId="0" applyFont="1" applyBorder="1" applyAlignment="1">
      <alignment horizontal="center" vertical="center" wrapText="1"/>
    </xf>
    <xf numFmtId="0" fontId="64" fillId="0" borderId="2" xfId="0" applyFont="1" applyBorder="1" applyAlignment="1">
      <alignment horizontal="justify" vertical="center" wrapText="1"/>
    </xf>
    <xf numFmtId="0" fontId="18" fillId="0" borderId="4" xfId="0" applyFont="1" applyBorder="1" applyAlignment="1">
      <alignment horizontal="center" vertical="center" wrapText="1"/>
    </xf>
    <xf numFmtId="0" fontId="18" fillId="0" borderId="2" xfId="0" applyFont="1" applyBorder="1" applyAlignment="1">
      <alignment horizontal="justify"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8" fillId="0" borderId="0" xfId="0" applyFont="1" applyAlignment="1">
      <alignment horizontal="center" wrapText="1"/>
    </xf>
    <xf numFmtId="0" fontId="12" fillId="0" borderId="0" xfId="0" applyFont="1" applyFill="1" applyAlignment="1">
      <alignment horizontal="center" wrapText="1"/>
    </xf>
    <xf numFmtId="0" fontId="9" fillId="0" borderId="6" xfId="0" applyFont="1" applyBorder="1" applyAlignment="1">
      <alignment horizontal="center"/>
    </xf>
    <xf numFmtId="0" fontId="10" fillId="0" borderId="0" xfId="0" applyFont="1" applyFill="1" applyAlignment="1">
      <alignment horizontal="justify" wrapText="1"/>
    </xf>
    <xf numFmtId="0" fontId="9" fillId="2" borderId="6"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21" fillId="2" borderId="0" xfId="0" applyFont="1" applyFill="1" applyAlignment="1">
      <alignment horizontal="justify" vertical="center" wrapText="1"/>
    </xf>
    <xf numFmtId="0" fontId="18" fillId="0" borderId="0" xfId="0" applyFont="1" applyAlignment="1">
      <alignment horizontal="right"/>
    </xf>
    <xf numFmtId="0" fontId="12" fillId="0" borderId="0" xfId="0" applyFont="1" applyAlignment="1">
      <alignment horizontal="center" wrapText="1"/>
    </xf>
    <xf numFmtId="0" fontId="18" fillId="0" borderId="0" xfId="0" applyFont="1" applyAlignment="1">
      <alignment horizontal="justify" vertical="center" wrapText="1"/>
    </xf>
    <xf numFmtId="0" fontId="7" fillId="0" borderId="0" xfId="0" applyFont="1" applyAlignment="1">
      <alignment horizontal="left" vertical="center" wrapText="1"/>
    </xf>
    <xf numFmtId="0" fontId="59" fillId="0" borderId="0" xfId="0" applyFont="1" applyFill="1" applyAlignment="1">
      <alignment horizontal="justify" vertical="center" wrapText="1"/>
    </xf>
    <xf numFmtId="0" fontId="12" fillId="0" borderId="0" xfId="0" applyFont="1" applyAlignment="1">
      <alignment horizontal="center"/>
    </xf>
    <xf numFmtId="0" fontId="21" fillId="0" borderId="0" xfId="0" applyFont="1" applyAlignment="1">
      <alignment horizontal="justify" wrapText="1"/>
    </xf>
    <xf numFmtId="0" fontId="59" fillId="0" borderId="0" xfId="0" applyFont="1" applyAlignment="1">
      <alignment horizontal="justify" vertical="top" wrapText="1"/>
    </xf>
    <xf numFmtId="0" fontId="12" fillId="0" borderId="0" xfId="0" applyFont="1" applyAlignment="1">
      <alignment horizontal="center" vertical="center" wrapText="1"/>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21" fillId="0" borderId="0" xfId="2" applyFont="1" applyAlignment="1">
      <alignment horizontal="justify" vertical="center"/>
    </xf>
    <xf numFmtId="0" fontId="21" fillId="0" borderId="0" xfId="2" applyFont="1" applyAlignment="1">
      <alignment horizontal="justify" vertical="center" wrapText="1"/>
    </xf>
    <xf numFmtId="0" fontId="12" fillId="0" borderId="25" xfId="0" applyFont="1" applyBorder="1" applyAlignment="1">
      <alignment horizontal="center" vertical="center"/>
    </xf>
    <xf numFmtId="0" fontId="26" fillId="0" borderId="7" xfId="2" applyFont="1" applyBorder="1" applyAlignment="1">
      <alignment horizontal="justify" vertical="top" wrapText="1"/>
    </xf>
    <xf numFmtId="0" fontId="26" fillId="0" borderId="8" xfId="2" applyFont="1" applyBorder="1" applyAlignment="1">
      <alignment horizontal="justify" vertical="top" wrapText="1"/>
    </xf>
    <xf numFmtId="0" fontId="26" fillId="0" borderId="9" xfId="2" applyFont="1" applyBorder="1" applyAlignment="1">
      <alignment horizontal="justify" vertical="top" wrapText="1"/>
    </xf>
    <xf numFmtId="0" fontId="64" fillId="0" borderId="24" xfId="0" applyFont="1" applyBorder="1" applyAlignment="1">
      <alignment horizontal="justify" vertical="center" wrapText="1"/>
    </xf>
    <xf numFmtId="0" fontId="64" fillId="0" borderId="2" xfId="0" applyFont="1" applyBorder="1" applyAlignment="1">
      <alignment horizontal="justify" vertical="center" wrapText="1"/>
    </xf>
    <xf numFmtId="0" fontId="64" fillId="0" borderId="24" xfId="0" applyFont="1" applyBorder="1" applyAlignment="1">
      <alignment horizontal="center" vertical="center" wrapText="1"/>
    </xf>
    <xf numFmtId="0" fontId="64" fillId="0" borderId="2" xfId="0" applyFont="1" applyBorder="1" applyAlignment="1">
      <alignment horizontal="center" vertical="center" wrapText="1"/>
    </xf>
    <xf numFmtId="0" fontId="12" fillId="0" borderId="0" xfId="0" applyFont="1" applyBorder="1" applyAlignment="1">
      <alignment horizontal="center" wrapText="1"/>
    </xf>
    <xf numFmtId="0" fontId="10" fillId="0" borderId="10" xfId="0" applyFont="1" applyBorder="1" applyAlignment="1">
      <alignment horizontal="left"/>
    </xf>
    <xf numFmtId="0" fontId="7" fillId="0" borderId="0" xfId="0" applyFont="1" applyAlignment="1">
      <alignment horizontal="right"/>
    </xf>
    <xf numFmtId="0" fontId="9" fillId="0" borderId="6" xfId="0" applyFont="1" applyFill="1" applyBorder="1" applyAlignment="1">
      <alignment horizontal="center" vertical="center" wrapText="1"/>
    </xf>
    <xf numFmtId="0" fontId="9"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21" fillId="0" borderId="0" xfId="0" applyFont="1" applyFill="1" applyBorder="1" applyAlignment="1">
      <alignment horizontal="justify"/>
    </xf>
    <xf numFmtId="0" fontId="8" fillId="0" borderId="0" xfId="0" applyFont="1" applyAlignment="1">
      <alignment horizontal="right" vertical="center"/>
    </xf>
    <xf numFmtId="164" fontId="6" fillId="0" borderId="6" xfId="0" applyNumberFormat="1" applyFont="1" applyFill="1" applyBorder="1" applyAlignment="1">
      <alignment horizontal="center" vertical="center" wrapText="1"/>
    </xf>
    <xf numFmtId="0" fontId="20" fillId="0" borderId="6" xfId="0" applyFont="1" applyFill="1" applyBorder="1" applyAlignment="1">
      <alignment horizontal="center" vertical="center" wrapText="1"/>
    </xf>
    <xf numFmtId="0" fontId="33" fillId="0" borderId="5" xfId="0" applyFont="1" applyFill="1" applyBorder="1" applyAlignment="1">
      <alignment horizontal="justify" vertical="center" wrapText="1"/>
    </xf>
    <xf numFmtId="0" fontId="33" fillId="0" borderId="0" xfId="0" applyFont="1" applyFill="1" applyBorder="1" applyAlignment="1">
      <alignment horizontal="justify" vertical="center" wrapText="1"/>
    </xf>
    <xf numFmtId="0" fontId="15" fillId="2" borderId="6" xfId="0" applyFont="1" applyFill="1" applyBorder="1" applyAlignment="1">
      <alignment horizontal="center" vertical="center" wrapText="1"/>
    </xf>
    <xf numFmtId="0" fontId="16" fillId="2" borderId="6" xfId="0" applyFont="1" applyFill="1" applyBorder="1" applyAlignment="1">
      <alignment horizontal="center" vertical="center" wrapText="1"/>
    </xf>
  </cellXfs>
  <cellStyles count="92">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Bad" xfId="30"/>
    <cellStyle name="Calculation" xfId="31"/>
    <cellStyle name="Calculation 2" xfId="75"/>
    <cellStyle name="Check Cell" xfId="32"/>
    <cellStyle name="Explanatory Text" xfId="33"/>
    <cellStyle name="Good" xfId="34"/>
    <cellStyle name="Heading 1" xfId="35"/>
    <cellStyle name="Heading 2" xfId="36"/>
    <cellStyle name="Heading 3" xfId="37"/>
    <cellStyle name="Heading 4" xfId="38"/>
    <cellStyle name="Input" xfId="39"/>
    <cellStyle name="Input 2" xfId="76"/>
    <cellStyle name="Linked Cell" xfId="40"/>
    <cellStyle name="Neutral" xfId="41"/>
    <cellStyle name="Normal 2" xfId="42"/>
    <cellStyle name="Normal 4 2" xfId="43"/>
    <cellStyle name="Normal_99201R_2008_12_29_08_15_01" xfId="44"/>
    <cellStyle name="Note" xfId="45"/>
    <cellStyle name="Note 2" xfId="77"/>
    <cellStyle name="Output" xfId="46"/>
    <cellStyle name="Output 2" xfId="78"/>
    <cellStyle name="Style 1" xfId="47"/>
    <cellStyle name="Title" xfId="48"/>
    <cellStyle name="Total" xfId="49"/>
    <cellStyle name="Total 2" xfId="79"/>
    <cellStyle name="Warning Text" xfId="50"/>
    <cellStyle name="Обычный" xfId="0" builtinId="0"/>
    <cellStyle name="Обычный 10" xfId="67"/>
    <cellStyle name="Обычный 11" xfId="5"/>
    <cellStyle name="Обычный 11 2" xfId="51"/>
    <cellStyle name="Обычный 11 2 2" xfId="52"/>
    <cellStyle name="Обычный 11 2 2 2" xfId="81"/>
    <cellStyle name="Обычный 11 2 3" xfId="80"/>
    <cellStyle name="Обычный 11 3" xfId="53"/>
    <cellStyle name="Обычный 11 3 2" xfId="82"/>
    <cellStyle name="Обычный 11 4" xfId="54"/>
    <cellStyle name="Обычный 11 4 2" xfId="83"/>
    <cellStyle name="Обычный 11 5" xfId="74"/>
    <cellStyle name="Обычный 12" xfId="71"/>
    <cellStyle name="Обычный 13" xfId="66"/>
    <cellStyle name="Обычный 14" xfId="4"/>
    <cellStyle name="Обычный 15" xfId="3"/>
    <cellStyle name="Обычный 15 2" xfId="73"/>
    <cellStyle name="Обычный 15 3" xfId="90"/>
    <cellStyle name="Обычный 15 4" xfId="91"/>
    <cellStyle name="Обычный 2" xfId="55"/>
    <cellStyle name="Обычный 2 2" xfId="56"/>
    <cellStyle name="Обычный 2 2 2" xfId="84"/>
    <cellStyle name="Обычный 2 3" xfId="57"/>
    <cellStyle name="Обычный 2 4" xfId="68"/>
    <cellStyle name="Обычный 22" xfId="2"/>
    <cellStyle name="Обычный 3" xfId="58"/>
    <cellStyle name="Обычный 3 2" xfId="59"/>
    <cellStyle name="Обычный 3 3" xfId="69"/>
    <cellStyle name="Обычный 4" xfId="60"/>
    <cellStyle name="Обычный 5" xfId="61"/>
    <cellStyle name="Обычный 5 2" xfId="85"/>
    <cellStyle name="Обычный 6" xfId="62"/>
    <cellStyle name="Обычный 6 2" xfId="86"/>
    <cellStyle name="Обычный 7" xfId="63"/>
    <cellStyle name="Обычный 7 2" xfId="87"/>
    <cellStyle name="Обычный 8" xfId="64"/>
    <cellStyle name="Обычный 9" xfId="65"/>
    <cellStyle name="Обычный 9 2" xfId="88"/>
    <cellStyle name="Процентный 2" xfId="70"/>
    <cellStyle name="Процентный 2 2" xfId="89"/>
    <cellStyle name="Финансовый" xfId="1" builtinId="3"/>
    <cellStyle name="Финансовый 2" xfI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18</xdr:row>
      <xdr:rowOff>0</xdr:rowOff>
    </xdr:from>
    <xdr:to>
      <xdr:col>3</xdr:col>
      <xdr:colOff>1073284</xdr:colOff>
      <xdr:row>25</xdr:row>
      <xdr:rowOff>29307</xdr:rowOff>
    </xdr:to>
    <xdr:pic>
      <xdr:nvPicPr>
        <xdr:cNvPr id="3" name="Рисунок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 y="4601308"/>
          <a:ext cx="5961806" cy="130126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6"/>
  <sheetViews>
    <sheetView tabSelected="1" view="pageBreakPreview" zoomScaleNormal="100" zoomScaleSheetLayoutView="100" workbookViewId="0">
      <selection activeCell="B32" sqref="B32"/>
    </sheetView>
  </sheetViews>
  <sheetFormatPr defaultRowHeight="15" x14ac:dyDescent="0.25"/>
  <cols>
    <col min="1" max="1" width="21.7109375" customWidth="1"/>
    <col min="2" max="2" width="34.7109375" customWidth="1"/>
    <col min="3" max="3" width="9.7109375" customWidth="1"/>
    <col min="7" max="7" width="10.5703125" customWidth="1"/>
    <col min="8" max="8" width="10.28515625" customWidth="1"/>
  </cols>
  <sheetData>
    <row r="1" spans="1:8" ht="15" customHeight="1" x14ac:dyDescent="0.25">
      <c r="A1" s="16"/>
      <c r="B1" s="16"/>
      <c r="C1" s="16"/>
      <c r="D1" s="16"/>
      <c r="E1" s="16"/>
      <c r="F1" s="131" t="s">
        <v>246</v>
      </c>
      <c r="G1" s="131"/>
      <c r="H1" s="131"/>
    </row>
    <row r="2" spans="1:8" ht="15.75" x14ac:dyDescent="0.25">
      <c r="A2" s="16"/>
      <c r="B2" s="16"/>
      <c r="C2" s="16"/>
      <c r="D2" s="16"/>
      <c r="E2" s="16"/>
      <c r="F2" s="131"/>
      <c r="G2" s="131"/>
      <c r="H2" s="131"/>
    </row>
    <row r="3" spans="1:8" ht="15.75" x14ac:dyDescent="0.25">
      <c r="A3" s="16"/>
      <c r="B3" s="16"/>
      <c r="C3" s="16"/>
      <c r="D3" s="16"/>
      <c r="E3" s="16"/>
      <c r="F3" s="16"/>
      <c r="G3" s="16"/>
      <c r="H3" s="16"/>
    </row>
    <row r="4" spans="1:8" ht="15.75" x14ac:dyDescent="0.25">
      <c r="A4" s="16"/>
      <c r="B4" s="16"/>
      <c r="C4" s="16"/>
      <c r="D4" s="16"/>
      <c r="E4" s="16"/>
      <c r="F4" s="16"/>
      <c r="G4" s="16"/>
      <c r="H4" s="16" t="s">
        <v>0</v>
      </c>
    </row>
    <row r="5" spans="1:8" ht="15.75" x14ac:dyDescent="0.25">
      <c r="A5" s="16"/>
      <c r="B5" s="16"/>
      <c r="C5" s="16"/>
      <c r="D5" s="16"/>
      <c r="E5" s="16"/>
      <c r="F5" s="16"/>
      <c r="G5" s="16"/>
      <c r="H5" s="16"/>
    </row>
    <row r="6" spans="1:8" ht="28.5" customHeight="1" x14ac:dyDescent="0.25">
      <c r="A6" s="132" t="s">
        <v>112</v>
      </c>
      <c r="B6" s="132"/>
      <c r="C6" s="132"/>
      <c r="D6" s="132"/>
      <c r="E6" s="132"/>
      <c r="F6" s="132"/>
      <c r="G6" s="132"/>
      <c r="H6" s="132"/>
    </row>
    <row r="7" spans="1:8" ht="15.75" x14ac:dyDescent="0.25">
      <c r="A7" s="17"/>
      <c r="B7" s="17"/>
      <c r="C7" s="17"/>
      <c r="D7" s="17"/>
      <c r="E7" s="17"/>
      <c r="F7" s="17"/>
      <c r="G7" s="17"/>
      <c r="H7" s="17"/>
    </row>
    <row r="8" spans="1:8" ht="53.25" customHeight="1" x14ac:dyDescent="0.25">
      <c r="A8" s="133"/>
      <c r="B8" s="135" t="s">
        <v>113</v>
      </c>
      <c r="C8" s="137" t="s">
        <v>114</v>
      </c>
      <c r="D8" s="138"/>
      <c r="E8" s="138"/>
      <c r="F8" s="139"/>
      <c r="G8" s="135" t="s">
        <v>115</v>
      </c>
      <c r="H8" s="136"/>
    </row>
    <row r="9" spans="1:8" ht="46.5" customHeight="1" x14ac:dyDescent="0.25">
      <c r="A9" s="133"/>
      <c r="B9" s="136"/>
      <c r="C9" s="19" t="s">
        <v>116</v>
      </c>
      <c r="D9" s="19" t="s">
        <v>117</v>
      </c>
      <c r="E9" s="19" t="s">
        <v>118</v>
      </c>
      <c r="F9" s="19" t="s">
        <v>119</v>
      </c>
      <c r="G9" s="19" t="s">
        <v>43</v>
      </c>
      <c r="H9" s="20" t="s">
        <v>3</v>
      </c>
    </row>
    <row r="10" spans="1:8" x14ac:dyDescent="0.25">
      <c r="A10" s="6">
        <v>1</v>
      </c>
      <c r="B10" s="6">
        <v>2</v>
      </c>
      <c r="C10" s="4">
        <v>3</v>
      </c>
      <c r="D10" s="4">
        <v>4</v>
      </c>
      <c r="E10" s="4">
        <v>5</v>
      </c>
      <c r="F10" s="4">
        <v>6</v>
      </c>
      <c r="G10" s="5">
        <v>7</v>
      </c>
      <c r="H10" s="5">
        <v>8</v>
      </c>
    </row>
    <row r="11" spans="1:8" ht="31.5" x14ac:dyDescent="0.25">
      <c r="A11" s="2" t="s">
        <v>4</v>
      </c>
      <c r="B11" s="21">
        <v>2681586</v>
      </c>
      <c r="C11" s="22">
        <f>C12+C13+D11+E11+F11</f>
        <v>1538085.735934726</v>
      </c>
      <c r="D11" s="22">
        <v>55002.833992889755</v>
      </c>
      <c r="E11" s="22">
        <v>13892.368962665976</v>
      </c>
      <c r="F11" s="22">
        <v>-279756.96702082996</v>
      </c>
      <c r="G11" s="22">
        <v>1538085.7359347257</v>
      </c>
      <c r="H11" s="23">
        <v>57.357315258012456</v>
      </c>
    </row>
    <row r="12" spans="1:8" x14ac:dyDescent="0.25">
      <c r="A12" s="3" t="s">
        <v>5</v>
      </c>
      <c r="B12" s="24" t="s">
        <v>120</v>
      </c>
      <c r="C12" s="25">
        <f>1535998+155607.9+415121.2+181216.6</f>
        <v>2287943.7000000002</v>
      </c>
      <c r="D12" s="25">
        <v>55613.155404549754</v>
      </c>
      <c r="E12" s="25">
        <v>58551.979039329977</v>
      </c>
      <c r="F12" s="25">
        <v>117284.55490172001</v>
      </c>
      <c r="G12" s="26">
        <v>2519393.3893455998</v>
      </c>
      <c r="H12" s="26">
        <v>68.690235380837009</v>
      </c>
    </row>
    <row r="13" spans="1:8" x14ac:dyDescent="0.25">
      <c r="A13" s="3" t="s">
        <v>6</v>
      </c>
      <c r="B13" s="24">
        <v>-986174.6</v>
      </c>
      <c r="C13" s="25">
        <f>-262033.6-182.1-276035.4-745.1</f>
        <v>-538996.20000000007</v>
      </c>
      <c r="D13" s="25">
        <v>-610.32141165999997</v>
      </c>
      <c r="E13" s="25">
        <v>-44659.610076664001</v>
      </c>
      <c r="F13" s="25">
        <v>-397041.52192254999</v>
      </c>
      <c r="G13" s="26">
        <v>-981307.65341087407</v>
      </c>
      <c r="H13" s="26">
        <v>99.506482260937773</v>
      </c>
    </row>
    <row r="14" spans="1:8" x14ac:dyDescent="0.25">
      <c r="A14" s="13"/>
      <c r="B14" s="13"/>
      <c r="C14" s="13"/>
      <c r="D14" s="13"/>
      <c r="E14" s="13"/>
      <c r="F14" s="13"/>
      <c r="G14" s="13"/>
      <c r="H14" s="13"/>
    </row>
    <row r="15" spans="1:8" ht="26.25" customHeight="1" x14ac:dyDescent="0.25">
      <c r="A15" s="134" t="s">
        <v>7</v>
      </c>
      <c r="B15" s="134"/>
      <c r="C15" s="134"/>
      <c r="D15" s="134"/>
      <c r="E15" s="134"/>
      <c r="F15" s="134"/>
      <c r="G15" s="134"/>
      <c r="H15" s="134"/>
    </row>
    <row r="16" spans="1:8" ht="38.450000000000003" customHeight="1" x14ac:dyDescent="0.25">
      <c r="A16" s="134" t="s">
        <v>121</v>
      </c>
      <c r="B16" s="134"/>
      <c r="C16" s="134"/>
      <c r="D16" s="134"/>
      <c r="E16" s="134"/>
      <c r="F16" s="134"/>
      <c r="G16" s="134"/>
      <c r="H16" s="134"/>
    </row>
  </sheetData>
  <mergeCells count="8">
    <mergeCell ref="F1:H2"/>
    <mergeCell ref="A6:H6"/>
    <mergeCell ref="A8:A9"/>
    <mergeCell ref="A15:H15"/>
    <mergeCell ref="A16:H16"/>
    <mergeCell ref="B8:B9"/>
    <mergeCell ref="C8:F8"/>
    <mergeCell ref="G8:H8"/>
  </mergeCells>
  <pageMargins left="0.70866141732283472" right="0.70866141732283472" top="0.74803149606299213" bottom="0.74803149606299213" header="0.31496062992125984" footer="0.31496062992125984"/>
  <pageSetup paperSize="9" scale="76" orientation="portrait" r:id="rId1"/>
  <headerFooter differentFirst="1">
    <oddHeader>&amp;C&amp;P</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H17"/>
  <sheetViews>
    <sheetView view="pageBreakPreview" zoomScaleNormal="100" zoomScaleSheetLayoutView="100" workbookViewId="0">
      <selection activeCell="J6" sqref="J6"/>
    </sheetView>
  </sheetViews>
  <sheetFormatPr defaultRowHeight="15" x14ac:dyDescent="0.25"/>
  <cols>
    <col min="1" max="1" width="29.5703125" customWidth="1"/>
    <col min="2" max="8" width="14.28515625" customWidth="1"/>
  </cols>
  <sheetData>
    <row r="1" spans="1:8" ht="15.75" x14ac:dyDescent="0.25">
      <c r="A1" s="16"/>
      <c r="B1" s="16"/>
      <c r="C1" s="16"/>
      <c r="D1" s="16"/>
      <c r="E1" s="16"/>
      <c r="F1" s="16"/>
      <c r="G1" s="16"/>
      <c r="H1" s="18" t="s">
        <v>100</v>
      </c>
    </row>
    <row r="2" spans="1:8" ht="15.75" x14ac:dyDescent="0.25">
      <c r="A2" s="16"/>
      <c r="B2" s="16"/>
      <c r="C2" s="16"/>
      <c r="D2" s="16"/>
      <c r="E2" s="16"/>
      <c r="F2" s="16"/>
      <c r="G2" s="16"/>
      <c r="H2" s="16"/>
    </row>
    <row r="3" spans="1:8" ht="33" customHeight="1" x14ac:dyDescent="0.25">
      <c r="A3" s="132" t="s">
        <v>169</v>
      </c>
      <c r="B3" s="132"/>
      <c r="C3" s="132"/>
      <c r="D3" s="132"/>
      <c r="E3" s="132"/>
      <c r="F3" s="132"/>
      <c r="G3" s="132"/>
      <c r="H3" s="132"/>
    </row>
    <row r="4" spans="1:8" ht="15.75" x14ac:dyDescent="0.25">
      <c r="A4" s="16"/>
      <c r="B4" s="16"/>
      <c r="C4" s="16"/>
      <c r="D4" s="16"/>
      <c r="E4" s="16"/>
      <c r="F4" s="16"/>
      <c r="G4" s="16"/>
      <c r="H4" s="16"/>
    </row>
    <row r="5" spans="1:8" x14ac:dyDescent="0.25">
      <c r="G5" s="164" t="s">
        <v>71</v>
      </c>
      <c r="H5" s="164"/>
    </row>
    <row r="6" spans="1:8" ht="27.75" customHeight="1" x14ac:dyDescent="0.25">
      <c r="A6" s="167" t="s">
        <v>72</v>
      </c>
      <c r="B6" s="167" t="s">
        <v>73</v>
      </c>
      <c r="C6" s="167"/>
      <c r="D6" s="167" t="s">
        <v>62</v>
      </c>
      <c r="E6" s="167"/>
      <c r="F6" s="167" t="s">
        <v>160</v>
      </c>
      <c r="G6" s="167"/>
      <c r="H6" s="167"/>
    </row>
    <row r="7" spans="1:8" ht="21" x14ac:dyDescent="0.25">
      <c r="A7" s="167"/>
      <c r="B7" s="76" t="s">
        <v>170</v>
      </c>
      <c r="C7" s="76" t="s">
        <v>171</v>
      </c>
      <c r="D7" s="67" t="s">
        <v>170</v>
      </c>
      <c r="E7" s="76" t="s">
        <v>171</v>
      </c>
      <c r="F7" s="76" t="s">
        <v>43</v>
      </c>
      <c r="G7" s="76" t="s">
        <v>3</v>
      </c>
      <c r="H7" s="76" t="s">
        <v>84</v>
      </c>
    </row>
    <row r="8" spans="1:8" ht="24" x14ac:dyDescent="0.25">
      <c r="A8" s="77" t="s">
        <v>74</v>
      </c>
      <c r="B8" s="78">
        <f>B10+B13+B17</f>
        <v>56702.899999999994</v>
      </c>
      <c r="C8" s="78">
        <f>C10+C13+C17</f>
        <v>59702</v>
      </c>
      <c r="D8" s="78">
        <v>100</v>
      </c>
      <c r="E8" s="78">
        <f>E10+E13+E17</f>
        <v>100</v>
      </c>
      <c r="F8" s="79">
        <f>C8-B8</f>
        <v>2999.1000000000058</v>
      </c>
      <c r="G8" s="78">
        <f>C8/B8*100-100</f>
        <v>5.2891474686479967</v>
      </c>
      <c r="H8" s="78" t="s">
        <v>34</v>
      </c>
    </row>
    <row r="9" spans="1:8" x14ac:dyDescent="0.25">
      <c r="A9" s="80" t="s">
        <v>75</v>
      </c>
      <c r="B9" s="81"/>
      <c r="C9" s="82"/>
      <c r="D9" s="81"/>
      <c r="E9" s="81"/>
      <c r="F9" s="79"/>
      <c r="G9" s="78"/>
      <c r="H9" s="78"/>
    </row>
    <row r="10" spans="1:8" ht="48" x14ac:dyDescent="0.25">
      <c r="A10" s="77" t="s">
        <v>76</v>
      </c>
      <c r="B10" s="78">
        <f>B11+B12</f>
        <v>38260.399999999994</v>
      </c>
      <c r="C10" s="78">
        <f>C11+C12</f>
        <v>39066</v>
      </c>
      <c r="D10" s="78">
        <f>B10/B8*100</f>
        <v>67.475208499036199</v>
      </c>
      <c r="E10" s="78">
        <f>C10/C8*100</f>
        <v>65.434993802552682</v>
      </c>
      <c r="F10" s="79">
        <f>C10-B10</f>
        <v>805.60000000000582</v>
      </c>
      <c r="G10" s="78">
        <f t="shared" ref="G10:G17" si="0">C10/B10*100-100</f>
        <v>2.1055712956477493</v>
      </c>
      <c r="H10" s="78">
        <f t="shared" ref="H10:H16" si="1">E10-D10</f>
        <v>-2.0402146964835168</v>
      </c>
    </row>
    <row r="11" spans="1:8" ht="24" x14ac:dyDescent="0.25">
      <c r="A11" s="83" t="s">
        <v>77</v>
      </c>
      <c r="B11" s="82">
        <v>38257.699999999997</v>
      </c>
      <c r="C11" s="82">
        <v>39066</v>
      </c>
      <c r="D11" s="82">
        <f>B11/B8*100</f>
        <v>67.470446837816056</v>
      </c>
      <c r="E11" s="82">
        <f>C11/C8*100</f>
        <v>65.434993802552682</v>
      </c>
      <c r="F11" s="79">
        <f t="shared" ref="F11:F17" si="2">C11-B11</f>
        <v>808.30000000000291</v>
      </c>
      <c r="G11" s="78">
        <f t="shared" si="0"/>
        <v>2.1127772971192655</v>
      </c>
      <c r="H11" s="78">
        <f t="shared" si="1"/>
        <v>-2.0354530352633731</v>
      </c>
    </row>
    <row r="12" spans="1:8" x14ac:dyDescent="0.25">
      <c r="A12" s="83" t="s">
        <v>78</v>
      </c>
      <c r="B12" s="82">
        <v>2.7</v>
      </c>
      <c r="C12" s="82"/>
      <c r="D12" s="84">
        <f>B12/B8*100</f>
        <v>4.7616612201492343E-3</v>
      </c>
      <c r="E12" s="84">
        <f>C12/C8*100</f>
        <v>0</v>
      </c>
      <c r="F12" s="82" t="s">
        <v>34</v>
      </c>
      <c r="G12" s="78" t="s">
        <v>34</v>
      </c>
      <c r="H12" s="78">
        <f t="shared" si="1"/>
        <v>-4.7616612201492343E-3</v>
      </c>
    </row>
    <row r="13" spans="1:8" ht="60" x14ac:dyDescent="0.25">
      <c r="A13" s="77" t="s">
        <v>79</v>
      </c>
      <c r="B13" s="78">
        <f>B14+B15+B16</f>
        <v>845.9</v>
      </c>
      <c r="C13" s="78">
        <f>C14+C15+C16</f>
        <v>1796.3</v>
      </c>
      <c r="D13" s="78">
        <f>B13/B8*100</f>
        <v>1.4918108244904582</v>
      </c>
      <c r="E13" s="78">
        <f>C13/C8*100</f>
        <v>3.0087769253961341</v>
      </c>
      <c r="F13" s="79">
        <f t="shared" si="2"/>
        <v>950.4</v>
      </c>
      <c r="G13" s="78">
        <f t="shared" si="0"/>
        <v>112.35370611183356</v>
      </c>
      <c r="H13" s="78">
        <f t="shared" si="1"/>
        <v>1.5169661009056759</v>
      </c>
    </row>
    <row r="14" spans="1:8" ht="24" x14ac:dyDescent="0.25">
      <c r="A14" s="83" t="s">
        <v>80</v>
      </c>
      <c r="B14" s="82">
        <v>349.5</v>
      </c>
      <c r="C14" s="82">
        <v>279.60000000000002</v>
      </c>
      <c r="D14" s="82">
        <f>B14/B8*100</f>
        <v>0.61637059127487315</v>
      </c>
      <c r="E14" s="82">
        <f>C14/C8*100</f>
        <v>0.46832601922883654</v>
      </c>
      <c r="F14" s="79">
        <f t="shared" si="2"/>
        <v>-69.899999999999977</v>
      </c>
      <c r="G14" s="78">
        <f t="shared" si="0"/>
        <v>-20</v>
      </c>
      <c r="H14" s="78">
        <f t="shared" si="1"/>
        <v>-0.1480445720460366</v>
      </c>
    </row>
    <row r="15" spans="1:8" ht="24" x14ac:dyDescent="0.25">
      <c r="A15" s="83" t="s">
        <v>81</v>
      </c>
      <c r="B15" s="82">
        <v>473.8</v>
      </c>
      <c r="C15" s="82">
        <v>1494.9</v>
      </c>
      <c r="D15" s="82">
        <f>B15/B8*100</f>
        <v>0.83558336522470633</v>
      </c>
      <c r="E15" s="82">
        <f>C15/C8*100</f>
        <v>2.5039362165421597</v>
      </c>
      <c r="F15" s="79">
        <f t="shared" si="2"/>
        <v>1021.1000000000001</v>
      </c>
      <c r="G15" s="78">
        <f t="shared" si="0"/>
        <v>215.51287463064585</v>
      </c>
      <c r="H15" s="78">
        <f t="shared" si="1"/>
        <v>1.6683528513174535</v>
      </c>
    </row>
    <row r="16" spans="1:8" x14ac:dyDescent="0.25">
      <c r="A16" s="83" t="s">
        <v>82</v>
      </c>
      <c r="B16" s="82">
        <v>22.6</v>
      </c>
      <c r="C16" s="82">
        <v>21.8</v>
      </c>
      <c r="D16" s="85">
        <f>B16/B8*100</f>
        <v>3.9856867990878779E-2</v>
      </c>
      <c r="E16" s="85">
        <f>C16/C8*100</f>
        <v>3.6514689625138187E-2</v>
      </c>
      <c r="F16" s="79">
        <f t="shared" si="2"/>
        <v>-0.80000000000000071</v>
      </c>
      <c r="G16" s="78">
        <f>C16/B16*100-100</f>
        <v>-3.5398230088495666</v>
      </c>
      <c r="H16" s="78">
        <f t="shared" si="1"/>
        <v>-3.3421783657405918E-3</v>
      </c>
    </row>
    <row r="17" spans="1:8" ht="36" x14ac:dyDescent="0.25">
      <c r="A17" s="77" t="s">
        <v>83</v>
      </c>
      <c r="B17" s="78">
        <v>17596.599999999999</v>
      </c>
      <c r="C17" s="78">
        <v>18839.7</v>
      </c>
      <c r="D17" s="78">
        <f>B17/B8*100</f>
        <v>31.032980676473336</v>
      </c>
      <c r="E17" s="78">
        <f>C17/C8*100</f>
        <v>31.556229272051191</v>
      </c>
      <c r="F17" s="79">
        <f t="shared" si="2"/>
        <v>1243.1000000000022</v>
      </c>
      <c r="G17" s="78">
        <f t="shared" si="0"/>
        <v>7.0644329018105765</v>
      </c>
      <c r="H17" s="86">
        <f>E17-D17</f>
        <v>0.5232485955778543</v>
      </c>
    </row>
  </sheetData>
  <mergeCells count="6">
    <mergeCell ref="A3:H3"/>
    <mergeCell ref="G5:H5"/>
    <mergeCell ref="A6:A7"/>
    <mergeCell ref="B6:C6"/>
    <mergeCell ref="D6:E6"/>
    <mergeCell ref="F6:H6"/>
  </mergeCells>
  <pageMargins left="0.70866141732283472" right="0.70866141732283472" top="0.74803149606299213" bottom="0.74803149606299213" header="0.31496062992125984" footer="0.31496062992125984"/>
  <pageSetup paperSize="9" scale="67" firstPageNumber="10" orientation="portrait" useFirstPageNumber="1" r:id="rId1"/>
  <headerFooter>
    <oddHeader>&amp;C&amp;P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3"/>
  <sheetViews>
    <sheetView view="pageBreakPreview" zoomScale="85" zoomScaleNormal="100" zoomScaleSheetLayoutView="85" workbookViewId="0">
      <selection activeCell="L6" sqref="L6"/>
    </sheetView>
  </sheetViews>
  <sheetFormatPr defaultRowHeight="15" x14ac:dyDescent="0.25"/>
  <cols>
    <col min="1" max="1" width="8.28515625" customWidth="1"/>
    <col min="2" max="2" width="40" customWidth="1"/>
    <col min="3" max="3" width="17" customWidth="1"/>
    <col min="4" max="4" width="23.7109375" customWidth="1"/>
    <col min="5" max="7" width="14" customWidth="1"/>
  </cols>
  <sheetData>
    <row r="1" spans="1:7" ht="15.75" x14ac:dyDescent="0.25">
      <c r="A1" s="16"/>
      <c r="B1" s="16"/>
      <c r="C1" s="16"/>
      <c r="D1" s="16"/>
      <c r="E1" s="16"/>
      <c r="F1" s="16"/>
      <c r="G1" s="18" t="s">
        <v>242</v>
      </c>
    </row>
    <row r="2" spans="1:7" ht="15.75" x14ac:dyDescent="0.25">
      <c r="A2" s="16"/>
      <c r="B2" s="16"/>
      <c r="C2" s="16"/>
      <c r="D2" s="16"/>
      <c r="E2" s="16"/>
      <c r="F2" s="16"/>
      <c r="G2" s="16"/>
    </row>
    <row r="3" spans="1:7" ht="31.5" customHeight="1" x14ac:dyDescent="0.25">
      <c r="A3" s="132" t="s">
        <v>172</v>
      </c>
      <c r="B3" s="132"/>
      <c r="C3" s="132"/>
      <c r="D3" s="132"/>
      <c r="E3" s="132"/>
      <c r="F3" s="132"/>
      <c r="G3" s="132"/>
    </row>
    <row r="4" spans="1:7" ht="15.75" x14ac:dyDescent="0.25">
      <c r="A4" s="16"/>
      <c r="B4" s="16"/>
      <c r="C4" s="16"/>
      <c r="D4" s="16"/>
      <c r="E4" s="16"/>
      <c r="F4" s="16"/>
      <c r="G4" s="16"/>
    </row>
    <row r="5" spans="1:7" x14ac:dyDescent="0.25">
      <c r="F5" s="169" t="s">
        <v>71</v>
      </c>
      <c r="G5" s="169"/>
    </row>
    <row r="6" spans="1:7" ht="84" customHeight="1" x14ac:dyDescent="0.25">
      <c r="A6" s="76" t="s">
        <v>86</v>
      </c>
      <c r="B6" s="76" t="s">
        <v>66</v>
      </c>
      <c r="C6" s="76" t="s">
        <v>87</v>
      </c>
      <c r="D6" s="76" t="s">
        <v>173</v>
      </c>
      <c r="E6" s="76" t="s">
        <v>174</v>
      </c>
      <c r="F6" s="76" t="s">
        <v>67</v>
      </c>
      <c r="G6" s="76" t="s">
        <v>175</v>
      </c>
    </row>
    <row r="7" spans="1:7" ht="33.75" x14ac:dyDescent="0.25">
      <c r="A7" s="87">
        <v>1</v>
      </c>
      <c r="B7" s="88" t="s">
        <v>88</v>
      </c>
      <c r="C7" s="88" t="s">
        <v>89</v>
      </c>
      <c r="D7" s="89">
        <v>500</v>
      </c>
      <c r="E7" s="71">
        <v>0</v>
      </c>
      <c r="F7" s="71">
        <v>0</v>
      </c>
      <c r="G7" s="90"/>
    </row>
    <row r="8" spans="1:7" ht="33.75" x14ac:dyDescent="0.25">
      <c r="A8" s="87">
        <v>2</v>
      </c>
      <c r="B8" s="88" t="s">
        <v>90</v>
      </c>
      <c r="C8" s="88" t="s">
        <v>91</v>
      </c>
      <c r="D8" s="89">
        <v>50</v>
      </c>
      <c r="E8" s="71">
        <v>0</v>
      </c>
      <c r="F8" s="71">
        <v>0</v>
      </c>
      <c r="G8" s="90"/>
    </row>
    <row r="9" spans="1:7" ht="67.5" x14ac:dyDescent="0.25">
      <c r="A9" s="91" t="s">
        <v>98</v>
      </c>
      <c r="B9" s="88" t="s">
        <v>92</v>
      </c>
      <c r="C9" s="88" t="s">
        <v>93</v>
      </c>
      <c r="D9" s="170">
        <v>50</v>
      </c>
      <c r="E9" s="171">
        <v>0</v>
      </c>
      <c r="F9" s="171">
        <v>0</v>
      </c>
      <c r="G9" s="90"/>
    </row>
    <row r="10" spans="1:7" ht="45" x14ac:dyDescent="0.25">
      <c r="A10" s="91" t="s">
        <v>99</v>
      </c>
      <c r="B10" s="88" t="s">
        <v>94</v>
      </c>
      <c r="C10" s="88" t="s">
        <v>91</v>
      </c>
      <c r="D10" s="170"/>
      <c r="E10" s="171"/>
      <c r="F10" s="171"/>
      <c r="G10" s="90"/>
    </row>
    <row r="11" spans="1:7" ht="123.75" x14ac:dyDescent="0.25">
      <c r="A11" s="87">
        <v>4</v>
      </c>
      <c r="B11" s="88" t="s">
        <v>95</v>
      </c>
      <c r="C11" s="88" t="s">
        <v>96</v>
      </c>
      <c r="D11" s="89">
        <v>500</v>
      </c>
      <c r="E11" s="71">
        <v>0</v>
      </c>
      <c r="F11" s="71">
        <v>0</v>
      </c>
      <c r="G11" s="90"/>
    </row>
    <row r="12" spans="1:7" x14ac:dyDescent="0.25">
      <c r="A12" s="92"/>
      <c r="B12" s="93" t="s">
        <v>26</v>
      </c>
      <c r="C12" s="93"/>
      <c r="D12" s="94" t="s">
        <v>97</v>
      </c>
      <c r="E12" s="74">
        <v>0</v>
      </c>
      <c r="F12" s="67">
        <v>0</v>
      </c>
      <c r="G12" s="95"/>
    </row>
    <row r="13" spans="1:7" ht="26.25" customHeight="1" x14ac:dyDescent="0.25">
      <c r="A13" s="168" t="s">
        <v>176</v>
      </c>
      <c r="B13" s="168"/>
      <c r="C13" s="168"/>
      <c r="D13" s="168"/>
      <c r="E13" s="168"/>
      <c r="F13" s="168"/>
      <c r="G13" s="168"/>
    </row>
  </sheetData>
  <mergeCells count="6">
    <mergeCell ref="A13:G13"/>
    <mergeCell ref="A3:G3"/>
    <mergeCell ref="F5:G5"/>
    <mergeCell ref="D9:D10"/>
    <mergeCell ref="E9:E10"/>
    <mergeCell ref="F9:F10"/>
  </mergeCells>
  <pageMargins left="0.70866141732283472" right="0.70866141732283472" top="0.74803149606299213" bottom="0.74803149606299213" header="0.31496062992125984" footer="0.31496062992125984"/>
  <pageSetup paperSize="9" scale="64" firstPageNumber="11" orientation="portrait" useFirstPageNumber="1" r:id="rId1"/>
  <headerFooter>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7"/>
  <sheetViews>
    <sheetView view="pageBreakPreview" zoomScale="115" zoomScaleNormal="100" zoomScaleSheetLayoutView="115" workbookViewId="0">
      <selection activeCell="K8" sqref="K8"/>
    </sheetView>
  </sheetViews>
  <sheetFormatPr defaultRowHeight="15" x14ac:dyDescent="0.25"/>
  <cols>
    <col min="1" max="1" width="32.7109375" customWidth="1"/>
    <col min="2" max="8" width="12.42578125" customWidth="1"/>
  </cols>
  <sheetData>
    <row r="1" spans="1:9" ht="15.75" x14ac:dyDescent="0.25">
      <c r="A1" s="16"/>
      <c r="B1" s="16"/>
      <c r="C1" s="16"/>
      <c r="D1" s="16"/>
      <c r="E1" s="16"/>
      <c r="F1" s="16"/>
      <c r="G1" s="16"/>
      <c r="H1" s="18" t="s">
        <v>243</v>
      </c>
    </row>
    <row r="2" spans="1:9" ht="15.75" x14ac:dyDescent="0.25">
      <c r="A2" s="16"/>
      <c r="B2" s="16"/>
      <c r="C2" s="16"/>
      <c r="D2" s="16"/>
      <c r="E2" s="16"/>
      <c r="F2" s="16"/>
      <c r="G2" s="16"/>
      <c r="H2" s="16"/>
    </row>
    <row r="3" spans="1:9" ht="15.75" x14ac:dyDescent="0.25">
      <c r="A3" s="142" t="s">
        <v>101</v>
      </c>
      <c r="B3" s="142"/>
      <c r="C3" s="142"/>
      <c r="D3" s="142"/>
      <c r="E3" s="142"/>
      <c r="F3" s="142"/>
      <c r="G3" s="142"/>
      <c r="H3" s="142"/>
    </row>
    <row r="4" spans="1:9" ht="15.75" x14ac:dyDescent="0.25">
      <c r="A4" s="16"/>
      <c r="B4" s="16"/>
      <c r="C4" s="16"/>
      <c r="D4" s="16"/>
      <c r="E4" s="16"/>
      <c r="F4" s="16"/>
      <c r="G4" s="16"/>
      <c r="H4" s="16"/>
    </row>
    <row r="5" spans="1:9" x14ac:dyDescent="0.25">
      <c r="H5" s="11" t="s">
        <v>102</v>
      </c>
    </row>
    <row r="6" spans="1:9" ht="15" customHeight="1" x14ac:dyDescent="0.25">
      <c r="A6" s="174" t="s">
        <v>44</v>
      </c>
      <c r="B6" s="174" t="s">
        <v>177</v>
      </c>
      <c r="C6" s="174"/>
      <c r="D6" s="175" t="s">
        <v>178</v>
      </c>
      <c r="E6" s="175" t="s">
        <v>179</v>
      </c>
      <c r="F6" s="174" t="s">
        <v>180</v>
      </c>
      <c r="G6" s="174"/>
      <c r="H6" s="174"/>
      <c r="I6" s="15"/>
    </row>
    <row r="7" spans="1:9" ht="15" customHeight="1" x14ac:dyDescent="0.25">
      <c r="A7" s="174"/>
      <c r="B7" s="174"/>
      <c r="C7" s="174"/>
      <c r="D7" s="175"/>
      <c r="E7" s="175"/>
      <c r="F7" s="174" t="s">
        <v>43</v>
      </c>
      <c r="G7" s="175" t="s">
        <v>110</v>
      </c>
      <c r="H7" s="175" t="s">
        <v>103</v>
      </c>
      <c r="I7" s="14"/>
    </row>
    <row r="8" spans="1:9" x14ac:dyDescent="0.25">
      <c r="A8" s="174"/>
      <c r="B8" s="96" t="s">
        <v>28</v>
      </c>
      <c r="C8" s="96" t="s">
        <v>29</v>
      </c>
      <c r="D8" s="175"/>
      <c r="E8" s="175"/>
      <c r="F8" s="174"/>
      <c r="G8" s="175"/>
      <c r="H8" s="175"/>
      <c r="I8" s="14"/>
    </row>
    <row r="9" spans="1:9" ht="21" x14ac:dyDescent="0.25">
      <c r="A9" s="97" t="s">
        <v>104</v>
      </c>
      <c r="B9" s="98">
        <f>B11+B13</f>
        <v>730768.8</v>
      </c>
      <c r="C9" s="98">
        <f>C11+C13</f>
        <v>784172.7</v>
      </c>
      <c r="D9" s="99">
        <f>D11+D13</f>
        <v>1203852.6000000001</v>
      </c>
      <c r="E9" s="98">
        <f>E11+E13</f>
        <v>1085152.6813000001</v>
      </c>
      <c r="F9" s="98">
        <f>F11+F13</f>
        <v>1084236.26935616</v>
      </c>
      <c r="G9" s="98">
        <f>F9/D9*100</f>
        <v>90.063872384057646</v>
      </c>
      <c r="H9" s="98">
        <f>F9/E9%</f>
        <v>99.915549953510478</v>
      </c>
      <c r="I9" s="14"/>
    </row>
    <row r="10" spans="1:9" ht="21" x14ac:dyDescent="0.25">
      <c r="A10" s="97" t="s">
        <v>105</v>
      </c>
      <c r="B10" s="100">
        <f>B9/B16*100</f>
        <v>4.0120129451685997</v>
      </c>
      <c r="C10" s="100">
        <f>C9/C16*100</f>
        <v>3.436105552027851</v>
      </c>
      <c r="D10" s="99">
        <f>D9/D16*100</f>
        <v>5.5940928922989794</v>
      </c>
      <c r="E10" s="98">
        <f>E9/E16*100</f>
        <v>4.2710143941795895</v>
      </c>
      <c r="F10" s="98">
        <f>F9/F16*100</f>
        <v>4.3769027682065955</v>
      </c>
      <c r="G10" s="98"/>
      <c r="H10" s="98"/>
      <c r="I10" s="14"/>
    </row>
    <row r="11" spans="1:9" ht="21" x14ac:dyDescent="0.25">
      <c r="A11" s="97" t="s">
        <v>106</v>
      </c>
      <c r="B11" s="98">
        <v>601674.80000000005</v>
      </c>
      <c r="C11" s="98">
        <v>620175</v>
      </c>
      <c r="D11" s="99">
        <v>1045218.9</v>
      </c>
      <c r="E11" s="98">
        <v>935718.93409999995</v>
      </c>
      <c r="F11" s="98">
        <v>934850.09529843996</v>
      </c>
      <c r="G11" s="98">
        <f>F11/D11*100</f>
        <v>89.440603810210476</v>
      </c>
      <c r="H11" s="98">
        <f>F11/E11%</f>
        <v>99.907147459573892</v>
      </c>
      <c r="I11" s="14"/>
    </row>
    <row r="12" spans="1:9" ht="21" x14ac:dyDescent="0.25">
      <c r="A12" s="97" t="s">
        <v>107</v>
      </c>
      <c r="B12" s="98">
        <f>B11/B9*100</f>
        <v>82.334494849807498</v>
      </c>
      <c r="C12" s="98">
        <f>C11/C9*100</f>
        <v>79.086532851755749</v>
      </c>
      <c r="D12" s="99">
        <f>D11/D9*100</f>
        <v>86.822830303311221</v>
      </c>
      <c r="E12" s="98">
        <f>E11/E9*100</f>
        <v>86.229242227832842</v>
      </c>
      <c r="F12" s="98">
        <f>F11/F9*100</f>
        <v>86.221990697061969</v>
      </c>
      <c r="G12" s="98"/>
      <c r="H12" s="98"/>
      <c r="I12" s="14"/>
    </row>
    <row r="13" spans="1:9" ht="21" x14ac:dyDescent="0.25">
      <c r="A13" s="97" t="s">
        <v>108</v>
      </c>
      <c r="B13" s="98">
        <v>129094</v>
      </c>
      <c r="C13" s="98">
        <v>163997.70000000001</v>
      </c>
      <c r="D13" s="99">
        <v>158633.70000000001</v>
      </c>
      <c r="E13" s="98">
        <v>149433.74720000001</v>
      </c>
      <c r="F13" s="98">
        <v>149386.17405772</v>
      </c>
      <c r="G13" s="98">
        <f>F13/D13*100</f>
        <v>94.170516137315076</v>
      </c>
      <c r="H13" s="101">
        <f>F13/E13%</f>
        <v>99.968164391798098</v>
      </c>
      <c r="I13" s="109"/>
    </row>
    <row r="14" spans="1:9" ht="21" x14ac:dyDescent="0.25">
      <c r="A14" s="97" t="s">
        <v>107</v>
      </c>
      <c r="B14" s="98">
        <f>B13/B9*100</f>
        <v>17.665505150192509</v>
      </c>
      <c r="C14" s="98">
        <f>C13/C9*100</f>
        <v>20.913467148244262</v>
      </c>
      <c r="D14" s="99">
        <f>D13/D9*100</f>
        <v>13.177169696688781</v>
      </c>
      <c r="E14" s="98">
        <f>E13/E9*100</f>
        <v>13.770757772167153</v>
      </c>
      <c r="F14" s="98">
        <f>F13/F9*100</f>
        <v>13.778009302938033</v>
      </c>
      <c r="G14" s="98"/>
      <c r="H14" s="98"/>
      <c r="I14" s="14"/>
    </row>
    <row r="15" spans="1:9" x14ac:dyDescent="0.25">
      <c r="A15" s="97" t="s">
        <v>109</v>
      </c>
      <c r="B15" s="98"/>
      <c r="C15" s="98"/>
      <c r="D15" s="99"/>
      <c r="E15" s="98"/>
      <c r="F15" s="98"/>
      <c r="G15" s="98"/>
      <c r="H15" s="98"/>
      <c r="I15" s="14"/>
    </row>
    <row r="16" spans="1:9" x14ac:dyDescent="0.25">
      <c r="A16" s="97" t="s">
        <v>181</v>
      </c>
      <c r="B16" s="98">
        <v>18214517.5</v>
      </c>
      <c r="C16" s="98">
        <v>22821554.4641</v>
      </c>
      <c r="D16" s="99">
        <v>21520068.100000001</v>
      </c>
      <c r="E16" s="98">
        <v>25407375.886599999</v>
      </c>
      <c r="F16" s="98">
        <v>24771769.600000001</v>
      </c>
      <c r="G16" s="98">
        <f>F16/D16*100</f>
        <v>115.11008926593497</v>
      </c>
      <c r="H16" s="98">
        <f>F16/E16%</f>
        <v>97.498339500163723</v>
      </c>
      <c r="I16" s="14"/>
    </row>
    <row r="17" spans="1:8" ht="18.600000000000001" customHeight="1" x14ac:dyDescent="0.25">
      <c r="A17" s="172" t="s">
        <v>182</v>
      </c>
      <c r="B17" s="173"/>
      <c r="C17" s="173"/>
      <c r="D17" s="173"/>
      <c r="E17" s="173"/>
      <c r="F17" s="173"/>
      <c r="G17" s="173"/>
      <c r="H17" s="173"/>
    </row>
  </sheetData>
  <mergeCells count="10">
    <mergeCell ref="A17:H17"/>
    <mergeCell ref="F7:F8"/>
    <mergeCell ref="G7:G8"/>
    <mergeCell ref="H7:H8"/>
    <mergeCell ref="A3:H3"/>
    <mergeCell ref="A6:A8"/>
    <mergeCell ref="B6:C7"/>
    <mergeCell ref="D6:D8"/>
    <mergeCell ref="E6:E8"/>
    <mergeCell ref="F6:H6"/>
  </mergeCells>
  <pageMargins left="0.70866141732283472" right="0.70866141732283472" top="0.74803149606299213" bottom="0.74803149606299213" header="0.31496062992125984" footer="0.31496062992125984"/>
  <pageSetup paperSize="9" scale="69" firstPageNumber="12" orientation="portrait"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9"/>
  <sheetViews>
    <sheetView view="pageBreakPreview" zoomScale="115" zoomScaleNormal="100" zoomScaleSheetLayoutView="115" workbookViewId="0">
      <selection activeCell="C21" sqref="C21"/>
    </sheetView>
  </sheetViews>
  <sheetFormatPr defaultColWidth="9.140625" defaultRowHeight="15" x14ac:dyDescent="0.25"/>
  <cols>
    <col min="1" max="1" width="12.5703125" style="7" customWidth="1"/>
    <col min="2" max="3" width="9.140625" style="7"/>
    <col min="4" max="4" width="9.42578125" style="7" bestFit="1" customWidth="1"/>
    <col min="5" max="5" width="10.85546875" style="7" bestFit="1" customWidth="1"/>
    <col min="6" max="6" width="21.5703125" style="7" customWidth="1"/>
    <col min="7" max="7" width="11.5703125" style="7" customWidth="1"/>
    <col min="8" max="8" width="10" style="7" customWidth="1"/>
    <col min="9" max="9" width="9.85546875" style="7" customWidth="1"/>
    <col min="10" max="16384" width="9.140625" style="7"/>
  </cols>
  <sheetData>
    <row r="1" spans="1:9" ht="15.75" x14ac:dyDescent="0.25">
      <c r="A1" s="16"/>
      <c r="B1" s="16"/>
      <c r="C1" s="16"/>
      <c r="D1" s="16"/>
      <c r="E1" s="16"/>
      <c r="F1" s="16"/>
      <c r="G1" s="141" t="s">
        <v>8</v>
      </c>
      <c r="H1" s="141"/>
    </row>
    <row r="2" spans="1:9" ht="15.75" x14ac:dyDescent="0.25">
      <c r="A2" s="16"/>
      <c r="B2" s="16"/>
      <c r="C2" s="16"/>
      <c r="D2" s="16"/>
      <c r="E2" s="16"/>
      <c r="F2" s="16"/>
      <c r="G2" s="16"/>
      <c r="H2" s="16"/>
    </row>
    <row r="3" spans="1:9" ht="27" customHeight="1" x14ac:dyDescent="0.25">
      <c r="A3" s="142" t="s">
        <v>139</v>
      </c>
      <c r="B3" s="142"/>
      <c r="C3" s="142"/>
      <c r="D3" s="142"/>
      <c r="E3" s="142"/>
      <c r="F3" s="142"/>
      <c r="G3" s="142"/>
      <c r="H3" s="142"/>
      <c r="I3" s="8"/>
    </row>
    <row r="5" spans="1:9" ht="63" x14ac:dyDescent="0.25">
      <c r="A5" s="31" t="s">
        <v>138</v>
      </c>
      <c r="B5" s="1" t="s">
        <v>9</v>
      </c>
      <c r="C5" s="1" t="s">
        <v>10</v>
      </c>
      <c r="D5" s="1" t="s">
        <v>11</v>
      </c>
      <c r="E5" s="1" t="s">
        <v>12</v>
      </c>
      <c r="F5" s="1" t="s">
        <v>13</v>
      </c>
      <c r="G5" s="1" t="s">
        <v>14</v>
      </c>
      <c r="H5" s="1" t="s">
        <v>15</v>
      </c>
    </row>
    <row r="6" spans="1:9" ht="20.100000000000001" customHeight="1" x14ac:dyDescent="0.25">
      <c r="A6" s="27">
        <v>1</v>
      </c>
      <c r="B6" s="27" t="s">
        <v>122</v>
      </c>
      <c r="C6" s="27" t="s">
        <v>16</v>
      </c>
      <c r="D6" s="28">
        <v>45924</v>
      </c>
      <c r="E6" s="26">
        <v>15000</v>
      </c>
      <c r="F6" s="27">
        <v>7.14</v>
      </c>
      <c r="G6" s="26">
        <v>15000</v>
      </c>
      <c r="H6" s="26">
        <v>14904.9</v>
      </c>
    </row>
    <row r="7" spans="1:9" ht="20.100000000000001" customHeight="1" x14ac:dyDescent="0.25">
      <c r="A7" s="27">
        <v>1</v>
      </c>
      <c r="B7" s="27" t="s">
        <v>19</v>
      </c>
      <c r="C7" s="27" t="s">
        <v>16</v>
      </c>
      <c r="D7" s="28">
        <v>50845</v>
      </c>
      <c r="E7" s="26">
        <v>7819.2</v>
      </c>
      <c r="F7" s="27">
        <v>7.31</v>
      </c>
      <c r="G7" s="26">
        <v>7819.1629999999996</v>
      </c>
      <c r="H7" s="26">
        <v>8291.4</v>
      </c>
    </row>
    <row r="8" spans="1:9" ht="20.100000000000001" customHeight="1" x14ac:dyDescent="0.25">
      <c r="A8" s="27">
        <v>8</v>
      </c>
      <c r="B8" s="27" t="s">
        <v>17</v>
      </c>
      <c r="C8" s="27" t="s">
        <v>16</v>
      </c>
      <c r="D8" s="28">
        <v>49508</v>
      </c>
      <c r="E8" s="26">
        <v>1306780</v>
      </c>
      <c r="F8" s="27" t="s">
        <v>123</v>
      </c>
      <c r="G8" s="26">
        <v>323728.5</v>
      </c>
      <c r="H8" s="26">
        <v>298114.8</v>
      </c>
    </row>
    <row r="9" spans="1:9" ht="20.100000000000001" customHeight="1" x14ac:dyDescent="0.25">
      <c r="A9" s="27">
        <v>5</v>
      </c>
      <c r="B9" s="27" t="s">
        <v>20</v>
      </c>
      <c r="C9" s="27" t="s">
        <v>16</v>
      </c>
      <c r="D9" s="28">
        <v>45854</v>
      </c>
      <c r="E9" s="26">
        <v>426685.3</v>
      </c>
      <c r="F9" s="27" t="s">
        <v>124</v>
      </c>
      <c r="G9" s="26">
        <v>189532.9</v>
      </c>
      <c r="H9" s="26">
        <v>179516.6</v>
      </c>
    </row>
    <row r="10" spans="1:9" ht="20.100000000000001" customHeight="1" x14ac:dyDescent="0.25">
      <c r="A10" s="27">
        <v>9</v>
      </c>
      <c r="B10" s="27" t="s">
        <v>18</v>
      </c>
      <c r="C10" s="27" t="s">
        <v>16</v>
      </c>
      <c r="D10" s="28">
        <v>47919</v>
      </c>
      <c r="E10" s="26">
        <v>1480081.6</v>
      </c>
      <c r="F10" s="27" t="s">
        <v>125</v>
      </c>
      <c r="G10" s="26">
        <v>462247</v>
      </c>
      <c r="H10" s="26">
        <v>427739.3</v>
      </c>
    </row>
    <row r="11" spans="1:9" ht="20.100000000000001" customHeight="1" x14ac:dyDescent="0.25">
      <c r="A11" s="27">
        <v>8</v>
      </c>
      <c r="B11" s="27" t="s">
        <v>21</v>
      </c>
      <c r="C11" s="27" t="s">
        <v>16</v>
      </c>
      <c r="D11" s="28">
        <v>46890</v>
      </c>
      <c r="E11" s="26">
        <v>2517794.6</v>
      </c>
      <c r="F11" s="27" t="s">
        <v>126</v>
      </c>
      <c r="G11" s="26">
        <v>478585.4</v>
      </c>
      <c r="H11" s="26">
        <v>458139.5</v>
      </c>
    </row>
    <row r="12" spans="1:9" ht="20.100000000000001" customHeight="1" x14ac:dyDescent="0.25">
      <c r="A12" s="27">
        <v>8</v>
      </c>
      <c r="B12" s="27" t="s">
        <v>127</v>
      </c>
      <c r="C12" s="27" t="s">
        <v>16</v>
      </c>
      <c r="D12" s="28">
        <v>47191</v>
      </c>
      <c r="E12" s="26">
        <v>1302971.3</v>
      </c>
      <c r="F12" s="27" t="s">
        <v>128</v>
      </c>
      <c r="G12" s="26">
        <v>259838.7</v>
      </c>
      <c r="H12" s="26">
        <v>255193.5</v>
      </c>
    </row>
    <row r="13" spans="1:9" ht="20.100000000000001" customHeight="1" x14ac:dyDescent="0.25">
      <c r="A13" s="27">
        <v>7</v>
      </c>
      <c r="B13" s="27" t="s">
        <v>129</v>
      </c>
      <c r="C13" s="27" t="s">
        <v>16</v>
      </c>
      <c r="D13" s="28">
        <v>51636</v>
      </c>
      <c r="E13" s="26">
        <v>1863251.1</v>
      </c>
      <c r="F13" s="27" t="s">
        <v>130</v>
      </c>
      <c r="G13" s="26">
        <v>126268.8</v>
      </c>
      <c r="H13" s="26">
        <v>123798.8</v>
      </c>
    </row>
    <row r="14" spans="1:9" ht="20.100000000000001" customHeight="1" x14ac:dyDescent="0.25">
      <c r="A14" s="27">
        <v>13</v>
      </c>
      <c r="B14" s="27" t="s">
        <v>131</v>
      </c>
      <c r="C14" s="27" t="s">
        <v>16</v>
      </c>
      <c r="D14" s="28">
        <v>48052</v>
      </c>
      <c r="E14" s="26">
        <v>1527113.7</v>
      </c>
      <c r="F14" s="27" t="s">
        <v>132</v>
      </c>
      <c r="G14" s="26">
        <v>435339.8</v>
      </c>
      <c r="H14" s="26">
        <v>430745.3</v>
      </c>
    </row>
    <row r="15" spans="1:9" ht="20.100000000000001" customHeight="1" x14ac:dyDescent="0.25">
      <c r="A15" s="27">
        <v>9</v>
      </c>
      <c r="B15" s="27" t="s">
        <v>133</v>
      </c>
      <c r="C15" s="27" t="s">
        <v>16</v>
      </c>
      <c r="D15" s="28">
        <v>49886</v>
      </c>
      <c r="E15" s="26">
        <v>1806871.6</v>
      </c>
      <c r="F15" s="27" t="s">
        <v>134</v>
      </c>
      <c r="G15" s="26">
        <v>198602.2</v>
      </c>
      <c r="H15" s="26">
        <v>194145.6</v>
      </c>
    </row>
    <row r="16" spans="1:9" ht="20.100000000000001" customHeight="1" x14ac:dyDescent="0.25">
      <c r="A16" s="27">
        <v>9</v>
      </c>
      <c r="B16" s="27" t="s">
        <v>25</v>
      </c>
      <c r="C16" s="27" t="s">
        <v>23</v>
      </c>
      <c r="D16" s="28">
        <v>47681</v>
      </c>
      <c r="E16" s="26">
        <v>436853.6</v>
      </c>
      <c r="F16" s="27" t="s">
        <v>135</v>
      </c>
      <c r="G16" s="26">
        <v>111129.1</v>
      </c>
      <c r="H16" s="26">
        <v>111213.8</v>
      </c>
    </row>
    <row r="17" spans="1:8" ht="20.100000000000001" customHeight="1" x14ac:dyDescent="0.25">
      <c r="A17" s="27">
        <v>5</v>
      </c>
      <c r="B17" s="27" t="s">
        <v>136</v>
      </c>
      <c r="C17" s="27" t="s">
        <v>23</v>
      </c>
      <c r="D17" s="28">
        <v>48290</v>
      </c>
      <c r="E17" s="26">
        <v>290353.8</v>
      </c>
      <c r="F17" s="27" t="s">
        <v>137</v>
      </c>
      <c r="G17" s="26">
        <v>28273.3</v>
      </c>
      <c r="H17" s="26">
        <v>26956.9</v>
      </c>
    </row>
    <row r="18" spans="1:8" ht="20.100000000000001" customHeight="1" x14ac:dyDescent="0.25">
      <c r="A18" s="29">
        <f>A6+A7+A8+A9+A10+A11+A12+A13+A14+A15+A16+A17</f>
        <v>83</v>
      </c>
      <c r="B18" s="30"/>
      <c r="C18" s="30"/>
      <c r="D18" s="29" t="s">
        <v>26</v>
      </c>
      <c r="E18" s="23">
        <f>SUM(E6:E17)</f>
        <v>12981575.799999999</v>
      </c>
      <c r="F18" s="29"/>
      <c r="G18" s="23">
        <f>SUM(G6:G17)</f>
        <v>2636364.8629999999</v>
      </c>
      <c r="H18" s="23">
        <f>SUM(H6:H17)</f>
        <v>2528760.4</v>
      </c>
    </row>
    <row r="19" spans="1:8" ht="49.5" customHeight="1" x14ac:dyDescent="0.25">
      <c r="A19" s="140" t="s">
        <v>140</v>
      </c>
      <c r="B19" s="140"/>
      <c r="C19" s="140"/>
      <c r="D19" s="140"/>
      <c r="E19" s="140"/>
      <c r="F19" s="140"/>
      <c r="G19" s="140"/>
      <c r="H19" s="140"/>
    </row>
  </sheetData>
  <mergeCells count="3">
    <mergeCell ref="A19:H19"/>
    <mergeCell ref="G1:H1"/>
    <mergeCell ref="A3:H3"/>
  </mergeCells>
  <pageMargins left="0.70866141732283472" right="0.70866141732283472" top="0.74803149606299213" bottom="0.74803149606299213" header="0.31496062992125984" footer="0.31496062992125984"/>
  <pageSetup paperSize="9" scale="92" firstPageNumber="2" fitToWidth="0" fitToHeight="0" orientation="portrait" useFirstPageNumber="1"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28"/>
  <sheetViews>
    <sheetView view="pageBreakPreview" zoomScale="130" zoomScaleNormal="115" zoomScaleSheetLayoutView="130" workbookViewId="0">
      <selection activeCell="F26" sqref="F26"/>
    </sheetView>
  </sheetViews>
  <sheetFormatPr defaultRowHeight="15" x14ac:dyDescent="0.25"/>
  <cols>
    <col min="1" max="1" width="39.28515625" customWidth="1"/>
    <col min="2" max="4" width="16" customWidth="1"/>
    <col min="9" max="9" width="10.140625" bestFit="1" customWidth="1"/>
  </cols>
  <sheetData>
    <row r="1" spans="1:4" ht="15.75" x14ac:dyDescent="0.25">
      <c r="A1" s="16"/>
      <c r="B1" s="16"/>
      <c r="C1" s="16"/>
      <c r="D1" s="18" t="s">
        <v>27</v>
      </c>
    </row>
    <row r="2" spans="1:4" ht="15.75" x14ac:dyDescent="0.25">
      <c r="A2" s="16"/>
      <c r="B2" s="16"/>
      <c r="C2" s="16"/>
      <c r="D2" s="16"/>
    </row>
    <row r="3" spans="1:4" ht="15.75" x14ac:dyDescent="0.25">
      <c r="A3" s="146" t="s">
        <v>188</v>
      </c>
      <c r="B3" s="146"/>
      <c r="C3" s="146"/>
      <c r="D3" s="146"/>
    </row>
    <row r="4" spans="1:4" ht="15.75" thickBot="1" x14ac:dyDescent="0.3">
      <c r="A4" s="7"/>
      <c r="B4" s="7"/>
      <c r="C4" s="7"/>
      <c r="D4" s="7"/>
    </row>
    <row r="5" spans="1:4" ht="15.75" thickBot="1" x14ac:dyDescent="0.3">
      <c r="A5" s="9"/>
      <c r="B5" s="32" t="s">
        <v>28</v>
      </c>
      <c r="C5" s="32" t="s">
        <v>29</v>
      </c>
      <c r="D5" s="32" t="s">
        <v>141</v>
      </c>
    </row>
    <row r="6" spans="1:4" ht="15.75" thickBot="1" x14ac:dyDescent="0.3">
      <c r="A6" s="34" t="s">
        <v>16</v>
      </c>
      <c r="B6" s="35"/>
      <c r="C6" s="35"/>
      <c r="D6" s="36"/>
    </row>
    <row r="7" spans="1:4" ht="15.75" thickBot="1" x14ac:dyDescent="0.3">
      <c r="A7" s="10" t="s">
        <v>30</v>
      </c>
      <c r="B7" s="33">
        <v>67</v>
      </c>
      <c r="C7" s="33">
        <v>52</v>
      </c>
      <c r="D7" s="33">
        <v>69</v>
      </c>
    </row>
    <row r="8" spans="1:4" ht="26.25" thickBot="1" x14ac:dyDescent="0.3">
      <c r="A8" s="10" t="s">
        <v>31</v>
      </c>
      <c r="B8" s="33" t="s">
        <v>32</v>
      </c>
      <c r="C8" s="33" t="s">
        <v>33</v>
      </c>
      <c r="D8" s="33" t="s">
        <v>142</v>
      </c>
    </row>
    <row r="9" spans="1:4" ht="15.75" thickBot="1" x14ac:dyDescent="0.3">
      <c r="A9" s="34" t="s">
        <v>22</v>
      </c>
      <c r="B9" s="36"/>
      <c r="C9" s="36"/>
      <c r="D9" s="36"/>
    </row>
    <row r="10" spans="1:4" ht="15.75" thickBot="1" x14ac:dyDescent="0.3">
      <c r="A10" s="10" t="s">
        <v>30</v>
      </c>
      <c r="B10" s="33">
        <v>5</v>
      </c>
      <c r="C10" s="33">
        <v>24</v>
      </c>
      <c r="D10" s="33" t="s">
        <v>34</v>
      </c>
    </row>
    <row r="11" spans="1:4" ht="26.25" thickBot="1" x14ac:dyDescent="0.3">
      <c r="A11" s="10" t="s">
        <v>31</v>
      </c>
      <c r="B11" s="33" t="s">
        <v>34</v>
      </c>
      <c r="C11" s="33" t="s">
        <v>143</v>
      </c>
      <c r="D11" s="33" t="s">
        <v>34</v>
      </c>
    </row>
    <row r="12" spans="1:4" ht="15.75" thickBot="1" x14ac:dyDescent="0.3">
      <c r="A12" s="34" t="s">
        <v>23</v>
      </c>
      <c r="B12" s="35"/>
      <c r="C12" s="35"/>
      <c r="D12" s="36"/>
    </row>
    <row r="13" spans="1:4" ht="15.75" thickBot="1" x14ac:dyDescent="0.3">
      <c r="A13" s="10" t="s">
        <v>30</v>
      </c>
      <c r="B13" s="33">
        <v>12</v>
      </c>
      <c r="C13" s="33">
        <v>11</v>
      </c>
      <c r="D13" s="33">
        <v>14</v>
      </c>
    </row>
    <row r="14" spans="1:4" ht="26.25" thickBot="1" x14ac:dyDescent="0.3">
      <c r="A14" s="10" t="s">
        <v>31</v>
      </c>
      <c r="B14" s="33" t="s">
        <v>35</v>
      </c>
      <c r="C14" s="33" t="s">
        <v>24</v>
      </c>
      <c r="D14" s="33" t="s">
        <v>144</v>
      </c>
    </row>
    <row r="15" spans="1:4" ht="39" customHeight="1" x14ac:dyDescent="0.25">
      <c r="A15" s="147" t="s">
        <v>145</v>
      </c>
      <c r="B15" s="147"/>
      <c r="C15" s="147"/>
      <c r="D15" s="147"/>
    </row>
    <row r="16" spans="1:4" ht="9.75" customHeight="1" x14ac:dyDescent="0.25">
      <c r="A16" s="12"/>
      <c r="B16" s="12"/>
      <c r="C16" s="12"/>
      <c r="D16" s="12"/>
    </row>
    <row r="17" spans="1:11" ht="31.15" customHeight="1" x14ac:dyDescent="0.25">
      <c r="A17" s="148" t="s">
        <v>186</v>
      </c>
      <c r="B17" s="148"/>
      <c r="C17" s="148"/>
      <c r="D17" s="148"/>
      <c r="H17" s="144"/>
      <c r="I17" s="144"/>
      <c r="J17" s="144"/>
      <c r="K17" s="144"/>
    </row>
    <row r="18" spans="1:11" ht="31.5" customHeight="1" x14ac:dyDescent="0.25">
      <c r="A18" s="143" t="s">
        <v>184</v>
      </c>
      <c r="B18" s="143"/>
      <c r="C18" s="143"/>
      <c r="D18" s="143"/>
    </row>
    <row r="19" spans="1:11" x14ac:dyDescent="0.25">
      <c r="A19" s="7"/>
      <c r="B19" s="7"/>
      <c r="C19" s="7"/>
      <c r="D19" s="7"/>
    </row>
    <row r="20" spans="1:11" x14ac:dyDescent="0.25">
      <c r="A20" s="7"/>
      <c r="B20" s="7"/>
      <c r="C20" s="7"/>
      <c r="D20" s="7"/>
    </row>
    <row r="21" spans="1:11" x14ac:dyDescent="0.25">
      <c r="G21" s="144"/>
      <c r="H21" s="144"/>
      <c r="I21" s="144"/>
      <c r="J21" s="144"/>
    </row>
    <row r="26" spans="1:11" ht="93.6" customHeight="1" x14ac:dyDescent="0.25">
      <c r="A26" s="145" t="s">
        <v>187</v>
      </c>
      <c r="B26" s="145"/>
      <c r="C26" s="145"/>
      <c r="D26" s="145"/>
    </row>
    <row r="27" spans="1:11" ht="29.45" customHeight="1" x14ac:dyDescent="0.25">
      <c r="A27" s="143" t="s">
        <v>111</v>
      </c>
      <c r="B27" s="143"/>
      <c r="C27" s="143"/>
      <c r="D27" s="143"/>
    </row>
    <row r="28" spans="1:11" ht="45.6" customHeight="1" x14ac:dyDescent="0.25">
      <c r="A28" s="143" t="s">
        <v>185</v>
      </c>
      <c r="B28" s="143"/>
      <c r="C28" s="143"/>
      <c r="D28" s="143"/>
    </row>
  </sheetData>
  <mergeCells count="9">
    <mergeCell ref="A28:D28"/>
    <mergeCell ref="G21:J21"/>
    <mergeCell ref="A27:D27"/>
    <mergeCell ref="A26:D26"/>
    <mergeCell ref="A3:D3"/>
    <mergeCell ref="A15:D15"/>
    <mergeCell ref="A17:D17"/>
    <mergeCell ref="A18:D18"/>
    <mergeCell ref="H17:K17"/>
  </mergeCells>
  <pageMargins left="0.70866141732283472" right="0.70866141732283472" top="0.74803149606299213" bottom="0.74803149606299213" header="0.31496062992125984" footer="0.31496062992125984"/>
  <pageSetup paperSize="9" scale="98" firstPageNumber="3" fitToWidth="0" fitToHeight="9" orientation="portrait" useFirstPageNumber="1" r:id="rId1"/>
  <headerFooter>
    <oddHeader>&amp;C&amp;P</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15"/>
  <sheetViews>
    <sheetView view="pageBreakPreview" zoomScale="115" zoomScaleNormal="100" zoomScaleSheetLayoutView="115" workbookViewId="0">
      <selection activeCell="A3" sqref="A3:G3"/>
    </sheetView>
  </sheetViews>
  <sheetFormatPr defaultRowHeight="15" x14ac:dyDescent="0.25"/>
  <cols>
    <col min="1" max="1" width="33.7109375" customWidth="1"/>
    <col min="2" max="3" width="19" customWidth="1"/>
    <col min="4" max="7" width="15.7109375" customWidth="1"/>
  </cols>
  <sheetData>
    <row r="1" spans="1:7" ht="15.75" x14ac:dyDescent="0.25">
      <c r="A1" s="16"/>
      <c r="B1" s="16"/>
      <c r="C1" s="16"/>
      <c r="D1" s="16"/>
      <c r="E1" s="16"/>
      <c r="F1" s="16"/>
      <c r="G1" s="18" t="s">
        <v>36</v>
      </c>
    </row>
    <row r="2" spans="1:7" ht="15.75" x14ac:dyDescent="0.25">
      <c r="A2" s="17"/>
      <c r="B2" s="16"/>
      <c r="C2" s="16"/>
      <c r="D2" s="16"/>
      <c r="E2" s="16"/>
      <c r="F2" s="16"/>
      <c r="G2" s="18"/>
    </row>
    <row r="3" spans="1:7" ht="30" customHeight="1" x14ac:dyDescent="0.25">
      <c r="A3" s="149" t="s">
        <v>146</v>
      </c>
      <c r="B3" s="149"/>
      <c r="C3" s="149"/>
      <c r="D3" s="149"/>
      <c r="E3" s="149"/>
      <c r="F3" s="149"/>
      <c r="G3" s="149"/>
    </row>
    <row r="4" spans="1:7" ht="15.75" x14ac:dyDescent="0.25">
      <c r="A4" s="16"/>
      <c r="B4" s="16"/>
      <c r="C4" s="16"/>
      <c r="D4" s="16"/>
      <c r="E4" s="16"/>
      <c r="F4" s="16"/>
      <c r="G4" s="16"/>
    </row>
    <row r="5" spans="1:7" ht="27" customHeight="1" x14ac:dyDescent="0.25">
      <c r="A5" s="150" t="s">
        <v>44</v>
      </c>
      <c r="B5" s="151" t="s">
        <v>147</v>
      </c>
      <c r="C5" s="150"/>
      <c r="D5" s="150" t="s">
        <v>148</v>
      </c>
      <c r="E5" s="150"/>
      <c r="F5" s="150"/>
      <c r="G5" s="150"/>
    </row>
    <row r="6" spans="1:7" ht="27" customHeight="1" x14ac:dyDescent="0.25">
      <c r="A6" s="150"/>
      <c r="B6" s="150"/>
      <c r="C6" s="150"/>
      <c r="D6" s="150" t="s">
        <v>43</v>
      </c>
      <c r="E6" s="150"/>
      <c r="F6" s="150" t="s">
        <v>3</v>
      </c>
      <c r="G6" s="150"/>
    </row>
    <row r="7" spans="1:7" ht="21" x14ac:dyDescent="0.25">
      <c r="A7" s="150"/>
      <c r="B7" s="37" t="s">
        <v>2</v>
      </c>
      <c r="C7" s="37" t="s">
        <v>42</v>
      </c>
      <c r="D7" s="37" t="s">
        <v>2</v>
      </c>
      <c r="E7" s="37" t="s">
        <v>42</v>
      </c>
      <c r="F7" s="37" t="s">
        <v>2</v>
      </c>
      <c r="G7" s="37" t="s">
        <v>42</v>
      </c>
    </row>
    <row r="8" spans="1:7" x14ac:dyDescent="0.25">
      <c r="A8" s="37">
        <v>1</v>
      </c>
      <c r="B8" s="37">
        <v>2</v>
      </c>
      <c r="C8" s="37">
        <v>3</v>
      </c>
      <c r="D8" s="37">
        <v>4</v>
      </c>
      <c r="E8" s="37">
        <v>5</v>
      </c>
      <c r="F8" s="37" t="s">
        <v>37</v>
      </c>
      <c r="G8" s="37" t="s">
        <v>38</v>
      </c>
    </row>
    <row r="9" spans="1:7" x14ac:dyDescent="0.25">
      <c r="A9" s="38" t="s">
        <v>26</v>
      </c>
      <c r="B9" s="39">
        <f>B10+B13</f>
        <v>256030.1</v>
      </c>
      <c r="C9" s="39">
        <v>3536.4</v>
      </c>
      <c r="D9" s="39">
        <v>165259.20000000001</v>
      </c>
      <c r="E9" s="39">
        <v>2243.6999999999998</v>
      </c>
      <c r="F9" s="44">
        <f t="shared" ref="F9:G15" si="0">D9/B9*100</f>
        <v>64.546785709961455</v>
      </c>
      <c r="G9" s="44">
        <f t="shared" si="0"/>
        <v>63.445877163216821</v>
      </c>
    </row>
    <row r="10" spans="1:7" ht="31.5" x14ac:dyDescent="0.25">
      <c r="A10" s="40" t="s">
        <v>39</v>
      </c>
      <c r="B10" s="41">
        <f>B11+B12</f>
        <v>178869.1</v>
      </c>
      <c r="C10" s="39">
        <v>2470.6</v>
      </c>
      <c r="D10" s="39">
        <v>94967</v>
      </c>
      <c r="E10" s="39">
        <v>1297.5</v>
      </c>
      <c r="F10" s="44">
        <f t="shared" si="0"/>
        <v>53.093016065938727</v>
      </c>
      <c r="G10" s="44">
        <f t="shared" si="0"/>
        <v>52.517607059014004</v>
      </c>
    </row>
    <row r="11" spans="1:7" x14ac:dyDescent="0.25">
      <c r="A11" s="42" t="s">
        <v>5</v>
      </c>
      <c r="B11" s="43">
        <v>217200</v>
      </c>
      <c r="C11" s="44">
        <v>3000</v>
      </c>
      <c r="D11" s="44">
        <v>134234.29999999999</v>
      </c>
      <c r="E11" s="44">
        <v>1827</v>
      </c>
      <c r="F11" s="44">
        <f t="shared" si="0"/>
        <v>61.802163904235719</v>
      </c>
      <c r="G11" s="44">
        <f t="shared" si="0"/>
        <v>60.9</v>
      </c>
    </row>
    <row r="12" spans="1:7" x14ac:dyDescent="0.25">
      <c r="A12" s="42" t="s">
        <v>6</v>
      </c>
      <c r="B12" s="43">
        <v>-38330.9</v>
      </c>
      <c r="C12" s="44">
        <v>-529.4</v>
      </c>
      <c r="D12" s="44">
        <v>-39267.199999999997</v>
      </c>
      <c r="E12" s="44">
        <v>-529.4</v>
      </c>
      <c r="F12" s="44">
        <f t="shared" si="0"/>
        <v>102.44267679600529</v>
      </c>
      <c r="G12" s="44">
        <f t="shared" si="0"/>
        <v>100</v>
      </c>
    </row>
    <row r="13" spans="1:7" ht="63" x14ac:dyDescent="0.25">
      <c r="A13" s="40" t="s">
        <v>40</v>
      </c>
      <c r="B13" s="41">
        <f>B14+B15</f>
        <v>77161</v>
      </c>
      <c r="C13" s="39">
        <v>1065.8</v>
      </c>
      <c r="D13" s="39">
        <f>D14+D15</f>
        <v>70292.100000000006</v>
      </c>
      <c r="E13" s="39">
        <f>E14+E15</f>
        <v>946.09999999999991</v>
      </c>
      <c r="F13" s="44">
        <f t="shared" si="0"/>
        <v>91.097963997356175</v>
      </c>
      <c r="G13" s="44">
        <f t="shared" si="0"/>
        <v>88.768999812347531</v>
      </c>
    </row>
    <row r="14" spans="1:7" x14ac:dyDescent="0.25">
      <c r="A14" s="42" t="s">
        <v>41</v>
      </c>
      <c r="B14" s="43">
        <v>88338.6</v>
      </c>
      <c r="C14" s="44">
        <v>1220.0999999999999</v>
      </c>
      <c r="D14" s="44">
        <v>81641.8</v>
      </c>
      <c r="E14" s="44">
        <v>1100.3</v>
      </c>
      <c r="F14" s="44">
        <f t="shared" si="0"/>
        <v>92.419168970302906</v>
      </c>
      <c r="G14" s="44">
        <f t="shared" si="0"/>
        <v>90.18113269404148</v>
      </c>
    </row>
    <row r="15" spans="1:7" x14ac:dyDescent="0.25">
      <c r="A15" s="42" t="s">
        <v>6</v>
      </c>
      <c r="B15" s="43">
        <v>-11177.6</v>
      </c>
      <c r="C15" s="44">
        <v>-154.4</v>
      </c>
      <c r="D15" s="44">
        <v>-11349.7</v>
      </c>
      <c r="E15" s="44">
        <v>-154.19999999999999</v>
      </c>
      <c r="F15" s="44">
        <f t="shared" si="0"/>
        <v>101.53968651588892</v>
      </c>
      <c r="G15" s="44">
        <f t="shared" si="0"/>
        <v>99.870466321243512</v>
      </c>
    </row>
  </sheetData>
  <mergeCells count="6">
    <mergeCell ref="A3:G3"/>
    <mergeCell ref="F6:G6"/>
    <mergeCell ref="D6:E6"/>
    <mergeCell ref="D5:G5"/>
    <mergeCell ref="A5:A7"/>
    <mergeCell ref="B5:C6"/>
  </mergeCells>
  <pageMargins left="0.70866141732283472" right="0.70866141732283472" top="0.74803149606299213" bottom="0.74803149606299213" header="0.31496062992125984" footer="0.31496062992125984"/>
  <pageSetup paperSize="9" scale="63" firstPageNumber="4" orientation="portrait" useFirstPageNumber="1"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18"/>
  <sheetViews>
    <sheetView view="pageBreakPreview" zoomScale="85" zoomScaleNormal="100" zoomScaleSheetLayoutView="85" workbookViewId="0">
      <selection activeCell="K7" sqref="K7"/>
    </sheetView>
  </sheetViews>
  <sheetFormatPr defaultRowHeight="15" x14ac:dyDescent="0.25"/>
  <cols>
    <col min="1" max="1" width="47.7109375" customWidth="1"/>
    <col min="2" max="4" width="19.140625" customWidth="1"/>
  </cols>
  <sheetData>
    <row r="1" spans="1:4" ht="15.75" x14ac:dyDescent="0.25">
      <c r="A1" s="16"/>
      <c r="B1" s="106"/>
      <c r="D1" s="106" t="s">
        <v>45</v>
      </c>
    </row>
    <row r="2" spans="1:4" ht="40.9" customHeight="1" thickBot="1" x14ac:dyDescent="0.3">
      <c r="A2" s="154" t="s">
        <v>244</v>
      </c>
      <c r="B2" s="154"/>
      <c r="C2" s="154"/>
      <c r="D2" s="154"/>
    </row>
    <row r="3" spans="1:4" ht="17.25" thickBot="1" x14ac:dyDescent="0.3">
      <c r="A3" s="110" t="s">
        <v>191</v>
      </c>
      <c r="B3" s="111" t="s">
        <v>217</v>
      </c>
      <c r="C3" s="111" t="s">
        <v>218</v>
      </c>
      <c r="D3" s="111" t="s">
        <v>192</v>
      </c>
    </row>
    <row r="4" spans="1:4" ht="29.25" thickBot="1" x14ac:dyDescent="0.3">
      <c r="A4" s="112" t="s">
        <v>193</v>
      </c>
      <c r="B4" s="113" t="s">
        <v>194</v>
      </c>
      <c r="C4" s="113" t="s">
        <v>194</v>
      </c>
      <c r="D4" s="113" t="s">
        <v>34</v>
      </c>
    </row>
    <row r="5" spans="1:4" ht="45.75" thickBot="1" x14ac:dyDescent="0.3">
      <c r="A5" s="114" t="s">
        <v>195</v>
      </c>
      <c r="B5" s="115" t="s">
        <v>196</v>
      </c>
      <c r="C5" s="115" t="s">
        <v>196</v>
      </c>
      <c r="D5" s="115" t="s">
        <v>34</v>
      </c>
    </row>
    <row r="6" spans="1:4" ht="90.75" thickBot="1" x14ac:dyDescent="0.3">
      <c r="A6" s="114" t="s">
        <v>197</v>
      </c>
      <c r="B6" s="115" t="s">
        <v>198</v>
      </c>
      <c r="C6" s="115" t="s">
        <v>198</v>
      </c>
      <c r="D6" s="115" t="s">
        <v>34</v>
      </c>
    </row>
    <row r="7" spans="1:4" ht="105.75" thickBot="1" x14ac:dyDescent="0.3">
      <c r="A7" s="114" t="s">
        <v>199</v>
      </c>
      <c r="B7" s="115" t="s">
        <v>200</v>
      </c>
      <c r="C7" s="115" t="s">
        <v>200</v>
      </c>
      <c r="D7" s="115" t="s">
        <v>34</v>
      </c>
    </row>
    <row r="8" spans="1:4" ht="45.75" thickBot="1" x14ac:dyDescent="0.3">
      <c r="A8" s="114" t="s">
        <v>201</v>
      </c>
      <c r="B8" s="115" t="s">
        <v>202</v>
      </c>
      <c r="C8" s="115" t="s">
        <v>202</v>
      </c>
      <c r="D8" s="115" t="s">
        <v>34</v>
      </c>
    </row>
    <row r="9" spans="1:4" ht="45.75" thickBot="1" x14ac:dyDescent="0.3">
      <c r="A9" s="114" t="s">
        <v>203</v>
      </c>
      <c r="B9" s="115" t="s">
        <v>204</v>
      </c>
      <c r="C9" s="115" t="s">
        <v>204</v>
      </c>
      <c r="D9" s="115" t="s">
        <v>34</v>
      </c>
    </row>
    <row r="10" spans="1:4" ht="15.75" thickBot="1" x14ac:dyDescent="0.3">
      <c r="A10" s="114" t="s">
        <v>205</v>
      </c>
      <c r="B10" s="115" t="s">
        <v>206</v>
      </c>
      <c r="C10" s="115" t="s">
        <v>207</v>
      </c>
      <c r="D10" s="115" t="s">
        <v>208</v>
      </c>
    </row>
    <row r="11" spans="1:4" ht="29.25" thickBot="1" x14ac:dyDescent="0.3">
      <c r="A11" s="116" t="s">
        <v>209</v>
      </c>
      <c r="B11" s="117" t="s">
        <v>210</v>
      </c>
      <c r="C11" s="117" t="s">
        <v>211</v>
      </c>
      <c r="D11" s="117" t="s">
        <v>208</v>
      </c>
    </row>
    <row r="12" spans="1:4" ht="15.75" thickBot="1" x14ac:dyDescent="0.3">
      <c r="A12" s="118" t="s">
        <v>212</v>
      </c>
      <c r="B12" s="119" t="s">
        <v>213</v>
      </c>
      <c r="C12" s="119" t="s">
        <v>214</v>
      </c>
      <c r="D12" s="119" t="s">
        <v>208</v>
      </c>
    </row>
    <row r="13" spans="1:4" ht="15.75" thickBot="1" x14ac:dyDescent="0.3">
      <c r="A13" s="118" t="s">
        <v>215</v>
      </c>
      <c r="B13" s="120">
        <v>2E-3</v>
      </c>
      <c r="C13" s="120">
        <v>3.0000000000000001E-3</v>
      </c>
      <c r="D13" s="119" t="s">
        <v>216</v>
      </c>
    </row>
    <row r="14" spans="1:4" ht="9" customHeight="1" x14ac:dyDescent="0.25">
      <c r="A14" s="16"/>
      <c r="B14" s="16"/>
    </row>
    <row r="15" spans="1:4" ht="46.9" customHeight="1" x14ac:dyDescent="0.25">
      <c r="A15" s="153" t="s">
        <v>219</v>
      </c>
      <c r="B15" s="153"/>
      <c r="C15" s="153"/>
      <c r="D15" s="153"/>
    </row>
    <row r="16" spans="1:4" ht="23.45" customHeight="1" x14ac:dyDescent="0.25">
      <c r="A16" s="153" t="s">
        <v>220</v>
      </c>
      <c r="B16" s="153"/>
      <c r="C16" s="153"/>
      <c r="D16" s="153"/>
    </row>
    <row r="17" spans="1:2" ht="43.15" customHeight="1" x14ac:dyDescent="0.25">
      <c r="A17" s="152"/>
      <c r="B17" s="152"/>
    </row>
    <row r="18" spans="1:2" ht="34.9" customHeight="1" x14ac:dyDescent="0.25">
      <c r="A18" s="153"/>
      <c r="B18" s="152"/>
    </row>
  </sheetData>
  <mergeCells count="5">
    <mergeCell ref="A17:B17"/>
    <mergeCell ref="A18:B18"/>
    <mergeCell ref="A15:D15"/>
    <mergeCell ref="A16:D16"/>
    <mergeCell ref="A2:D2"/>
  </mergeCells>
  <pageMargins left="0.70866141732283472" right="0.70866141732283472" top="0.74803149606299213" bottom="0.74803149606299213" header="0.31496062992125984" footer="0.31496062992125984"/>
  <pageSetup paperSize="9" scale="63" firstPageNumber="5" orientation="portrait" useFirstPageNumber="1" r:id="rId1"/>
  <headerFooter>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18"/>
  <sheetViews>
    <sheetView view="pageBreakPreview" zoomScale="85" zoomScaleNormal="100" zoomScaleSheetLayoutView="85" workbookViewId="0">
      <selection activeCell="A3" sqref="A3:B3"/>
    </sheetView>
  </sheetViews>
  <sheetFormatPr defaultRowHeight="15" x14ac:dyDescent="0.25"/>
  <cols>
    <col min="1" max="1" width="47.7109375" customWidth="1"/>
    <col min="2" max="2" width="67.42578125" customWidth="1"/>
    <col min="3" max="3" width="10.7109375" bestFit="1" customWidth="1"/>
    <col min="4" max="4" width="10.85546875" customWidth="1"/>
  </cols>
  <sheetData>
    <row r="1" spans="1:4" ht="15.75" x14ac:dyDescent="0.25">
      <c r="A1" s="16"/>
      <c r="B1" s="18" t="s">
        <v>49</v>
      </c>
    </row>
    <row r="2" spans="1:4" ht="15.75" x14ac:dyDescent="0.25">
      <c r="A2" s="16"/>
      <c r="B2" s="16"/>
    </row>
    <row r="3" spans="1:4" ht="30" customHeight="1" x14ac:dyDescent="0.25">
      <c r="A3" s="142" t="s">
        <v>46</v>
      </c>
      <c r="B3" s="142"/>
    </row>
    <row r="5" spans="1:4" ht="44.45" customHeight="1" x14ac:dyDescent="0.25">
      <c r="A5" s="45" t="s">
        <v>157</v>
      </c>
      <c r="B5" s="102">
        <v>4887771.29370692</v>
      </c>
      <c r="C5" s="49"/>
    </row>
    <row r="6" spans="1:4" x14ac:dyDescent="0.25">
      <c r="A6" s="48" t="s">
        <v>47</v>
      </c>
      <c r="B6" s="102">
        <v>15500</v>
      </c>
    </row>
    <row r="7" spans="1:4" ht="196.9" customHeight="1" x14ac:dyDescent="0.25">
      <c r="A7" s="46" t="s">
        <v>149</v>
      </c>
      <c r="B7" s="108" t="s">
        <v>150</v>
      </c>
    </row>
    <row r="8" spans="1:4" x14ac:dyDescent="0.25">
      <c r="A8" s="45" t="s">
        <v>48</v>
      </c>
      <c r="B8" s="103">
        <v>3394.4</v>
      </c>
    </row>
    <row r="9" spans="1:4" ht="45" x14ac:dyDescent="0.25">
      <c r="A9" s="155" t="s">
        <v>151</v>
      </c>
      <c r="B9" s="104" t="s">
        <v>152</v>
      </c>
    </row>
    <row r="10" spans="1:4" ht="30" customHeight="1" x14ac:dyDescent="0.25">
      <c r="A10" s="156"/>
      <c r="B10" s="105" t="s">
        <v>153</v>
      </c>
    </row>
    <row r="11" spans="1:4" ht="28.9" customHeight="1" x14ac:dyDescent="0.25">
      <c r="A11" s="156"/>
      <c r="B11" s="105" t="s">
        <v>154</v>
      </c>
      <c r="D11" s="49"/>
    </row>
    <row r="12" spans="1:4" ht="30" x14ac:dyDescent="0.25">
      <c r="A12" s="157"/>
      <c r="B12" s="105" t="s">
        <v>155</v>
      </c>
      <c r="D12" s="49"/>
    </row>
    <row r="13" spans="1:4" ht="72" x14ac:dyDescent="0.25">
      <c r="A13" s="45" t="s">
        <v>158</v>
      </c>
      <c r="B13" s="102">
        <v>5132784.2785515599</v>
      </c>
      <c r="D13" s="49"/>
    </row>
    <row r="14" spans="1:4" x14ac:dyDescent="0.25">
      <c r="A14" s="47"/>
      <c r="B14" s="47"/>
    </row>
    <row r="15" spans="1:4" ht="71.45" customHeight="1" x14ac:dyDescent="0.25">
      <c r="A15" s="153" t="s">
        <v>156</v>
      </c>
      <c r="B15" s="152"/>
    </row>
    <row r="16" spans="1:4" ht="15" customHeight="1" x14ac:dyDescent="0.25">
      <c r="A16" s="152" t="s">
        <v>183</v>
      </c>
      <c r="B16" s="152"/>
    </row>
    <row r="17" spans="1:2" ht="43.15" customHeight="1" x14ac:dyDescent="0.25">
      <c r="A17" s="152" t="s">
        <v>189</v>
      </c>
      <c r="B17" s="152"/>
    </row>
    <row r="18" spans="1:2" ht="34.9" customHeight="1" x14ac:dyDescent="0.25">
      <c r="A18" s="153" t="s">
        <v>190</v>
      </c>
      <c r="B18" s="152"/>
    </row>
  </sheetData>
  <mergeCells count="6">
    <mergeCell ref="A3:B3"/>
    <mergeCell ref="A9:A12"/>
    <mergeCell ref="A18:B18"/>
    <mergeCell ref="A15:B15"/>
    <mergeCell ref="A16:B16"/>
    <mergeCell ref="A17:B17"/>
  </mergeCells>
  <pageMargins left="0.70866141732283472" right="0.70866141732283472" top="0.74803149606299213" bottom="0.74803149606299213" header="0.31496062992125984" footer="0.31496062992125984"/>
  <pageSetup paperSize="9" scale="75" firstPageNumber="6" orientation="portrait" useFirstPageNumber="1" r:id="rId1"/>
  <headerFooter>
    <oddHeader>&amp;C&amp;P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18"/>
  <sheetViews>
    <sheetView view="pageBreakPreview" zoomScale="85" zoomScaleNormal="100" zoomScaleSheetLayoutView="85" workbookViewId="0">
      <selection activeCell="A3" sqref="A3:C3"/>
    </sheetView>
  </sheetViews>
  <sheetFormatPr defaultRowHeight="15" x14ac:dyDescent="0.25"/>
  <cols>
    <col min="1" max="1" width="47.7109375" customWidth="1"/>
    <col min="2" max="3" width="23.7109375" customWidth="1"/>
    <col min="4" max="4" width="10.85546875" customWidth="1"/>
  </cols>
  <sheetData>
    <row r="1" spans="1:3" ht="15.75" x14ac:dyDescent="0.25">
      <c r="A1" s="16"/>
      <c r="B1" s="106"/>
      <c r="C1" s="106" t="s">
        <v>65</v>
      </c>
    </row>
    <row r="2" spans="1:3" ht="15.75" x14ac:dyDescent="0.25">
      <c r="A2" s="16"/>
      <c r="B2" s="16"/>
    </row>
    <row r="3" spans="1:3" ht="30" customHeight="1" x14ac:dyDescent="0.25">
      <c r="A3" s="162" t="s">
        <v>245</v>
      </c>
      <c r="B3" s="162"/>
      <c r="C3" s="162"/>
    </row>
    <row r="4" spans="1:3" ht="30" customHeight="1" thickBot="1" x14ac:dyDescent="0.3">
      <c r="A4" s="121"/>
      <c r="B4" s="121"/>
      <c r="C4" s="121"/>
    </row>
    <row r="5" spans="1:3" ht="16.5" thickBot="1" x14ac:dyDescent="0.3">
      <c r="A5" s="129" t="s">
        <v>191</v>
      </c>
      <c r="B5" s="130" t="s">
        <v>221</v>
      </c>
      <c r="C5" s="130" t="s">
        <v>222</v>
      </c>
    </row>
    <row r="6" spans="1:3" ht="16.5" thickBot="1" x14ac:dyDescent="0.3">
      <c r="A6" s="123" t="s">
        <v>223</v>
      </c>
      <c r="B6" s="122" t="s">
        <v>194</v>
      </c>
      <c r="C6" s="122" t="s">
        <v>211</v>
      </c>
    </row>
    <row r="7" spans="1:3" ht="15.75" x14ac:dyDescent="0.25">
      <c r="A7" s="158" t="s">
        <v>224</v>
      </c>
      <c r="B7" s="160" t="s">
        <v>232</v>
      </c>
      <c r="C7" s="124" t="s">
        <v>233</v>
      </c>
    </row>
    <row r="8" spans="1:3" ht="16.5" thickBot="1" x14ac:dyDescent="0.3">
      <c r="A8" s="159"/>
      <c r="B8" s="161"/>
      <c r="C8" s="125" t="s">
        <v>234</v>
      </c>
    </row>
    <row r="9" spans="1:3" ht="16.5" thickBot="1" x14ac:dyDescent="0.3">
      <c r="A9" s="126" t="s">
        <v>75</v>
      </c>
      <c r="B9" s="127"/>
      <c r="C9" s="127"/>
    </row>
    <row r="10" spans="1:3" ht="16.5" thickBot="1" x14ac:dyDescent="0.3">
      <c r="A10" s="128" t="s">
        <v>225</v>
      </c>
      <c r="B10" s="127" t="s">
        <v>226</v>
      </c>
      <c r="C10" s="127" t="s">
        <v>227</v>
      </c>
    </row>
    <row r="11" spans="1:3" ht="15.75" x14ac:dyDescent="0.25">
      <c r="A11" s="158" t="s">
        <v>224</v>
      </c>
      <c r="B11" s="160" t="s">
        <v>231</v>
      </c>
      <c r="C11" s="124" t="s">
        <v>235</v>
      </c>
    </row>
    <row r="12" spans="1:3" ht="16.5" thickBot="1" x14ac:dyDescent="0.3">
      <c r="A12" s="159"/>
      <c r="B12" s="161"/>
      <c r="C12" s="125" t="s">
        <v>236</v>
      </c>
    </row>
    <row r="13" spans="1:3" ht="32.25" thickBot="1" x14ac:dyDescent="0.3">
      <c r="A13" s="128" t="s">
        <v>228</v>
      </c>
      <c r="B13" s="127" t="s">
        <v>229</v>
      </c>
      <c r="C13" s="127" t="s">
        <v>230</v>
      </c>
    </row>
    <row r="14" spans="1:3" ht="15.75" x14ac:dyDescent="0.25">
      <c r="A14" s="158" t="s">
        <v>224</v>
      </c>
      <c r="B14" s="160" t="s">
        <v>239</v>
      </c>
      <c r="C14" s="124" t="s">
        <v>237</v>
      </c>
    </row>
    <row r="15" spans="1:3" ht="16.5" thickBot="1" x14ac:dyDescent="0.3">
      <c r="A15" s="159"/>
      <c r="B15" s="161"/>
      <c r="C15" s="125" t="s">
        <v>238</v>
      </c>
    </row>
    <row r="16" spans="1:3" ht="15.75" x14ac:dyDescent="0.25">
      <c r="A16" s="107"/>
      <c r="B16" s="107"/>
    </row>
    <row r="17" spans="1:3" ht="22.15" customHeight="1" x14ac:dyDescent="0.25">
      <c r="A17" s="153" t="s">
        <v>240</v>
      </c>
      <c r="B17" s="153"/>
      <c r="C17" s="153"/>
    </row>
    <row r="18" spans="1:3" ht="22.15" customHeight="1" x14ac:dyDescent="0.25">
      <c r="A18" s="153" t="s">
        <v>241</v>
      </c>
      <c r="B18" s="153"/>
      <c r="C18" s="153"/>
    </row>
  </sheetData>
  <mergeCells count="9">
    <mergeCell ref="A14:A15"/>
    <mergeCell ref="B14:B15"/>
    <mergeCell ref="A17:C17"/>
    <mergeCell ref="A18:C18"/>
    <mergeCell ref="A3:C3"/>
    <mergeCell ref="A7:A8"/>
    <mergeCell ref="B7:B8"/>
    <mergeCell ref="A11:A12"/>
    <mergeCell ref="B11:B12"/>
  </mergeCells>
  <pageMargins left="0.70866141732283472" right="0.70866141732283472" top="0.74803149606299213" bottom="0.74803149606299213" header="0.31496062992125984" footer="0.31496062992125984"/>
  <pageSetup paperSize="9" scale="75" firstPageNumber="7" orientation="portrait" useFirstPageNumber="1" r:id="rId1"/>
  <headerFooter>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9"/>
  <sheetViews>
    <sheetView view="pageBreakPreview" zoomScaleNormal="100" zoomScaleSheetLayoutView="100" workbookViewId="0">
      <selection activeCell="H1" sqref="H1"/>
    </sheetView>
  </sheetViews>
  <sheetFormatPr defaultRowHeight="15" x14ac:dyDescent="0.25"/>
  <cols>
    <col min="1" max="1" width="23.28515625" customWidth="1"/>
    <col min="2" max="3" width="10.85546875" customWidth="1"/>
    <col min="4" max="8" width="10.140625" customWidth="1"/>
  </cols>
  <sheetData>
    <row r="1" spans="1:9" ht="15.75" x14ac:dyDescent="0.25">
      <c r="A1" s="16"/>
      <c r="B1" s="16"/>
      <c r="C1" s="16"/>
      <c r="D1" s="16"/>
      <c r="E1" s="16"/>
      <c r="F1" s="16"/>
      <c r="G1" s="16"/>
      <c r="H1" s="18" t="s">
        <v>70</v>
      </c>
    </row>
    <row r="2" spans="1:9" ht="15.75" x14ac:dyDescent="0.25">
      <c r="A2" s="16"/>
      <c r="B2" s="16"/>
      <c r="C2" s="16"/>
      <c r="D2" s="16"/>
      <c r="E2" s="16"/>
      <c r="F2" s="16"/>
      <c r="G2" s="16"/>
      <c r="H2" s="16"/>
    </row>
    <row r="3" spans="1:9" ht="30.75" customHeight="1" x14ac:dyDescent="0.25">
      <c r="A3" s="149" t="s">
        <v>159</v>
      </c>
      <c r="B3" s="149"/>
      <c r="C3" s="149"/>
      <c r="D3" s="149"/>
      <c r="E3" s="149"/>
      <c r="F3" s="149"/>
      <c r="G3" s="149"/>
      <c r="H3" s="149"/>
    </row>
    <row r="4" spans="1:9" ht="15.75" x14ac:dyDescent="0.25">
      <c r="A4" s="16"/>
      <c r="B4" s="16"/>
      <c r="C4" s="16"/>
      <c r="D4" s="16"/>
      <c r="E4" s="16"/>
      <c r="F4" s="16"/>
      <c r="G4" s="16"/>
      <c r="H4" s="16"/>
    </row>
    <row r="5" spans="1:9" x14ac:dyDescent="0.25">
      <c r="G5" s="164" t="s">
        <v>50</v>
      </c>
      <c r="H5" s="164"/>
    </row>
    <row r="6" spans="1:9" ht="51" customHeight="1" x14ac:dyDescent="0.25">
      <c r="A6" s="165" t="s">
        <v>44</v>
      </c>
      <c r="B6" s="165" t="s">
        <v>63</v>
      </c>
      <c r="C6" s="165"/>
      <c r="D6" s="166" t="s">
        <v>62</v>
      </c>
      <c r="E6" s="166"/>
      <c r="F6" s="165" t="s">
        <v>160</v>
      </c>
      <c r="G6" s="165"/>
      <c r="H6" s="165"/>
    </row>
    <row r="7" spans="1:9" ht="38.25" customHeight="1" x14ac:dyDescent="0.25">
      <c r="A7" s="165"/>
      <c r="B7" s="50" t="s">
        <v>1</v>
      </c>
      <c r="C7" s="50" t="s">
        <v>161</v>
      </c>
      <c r="D7" s="50" t="s">
        <v>1</v>
      </c>
      <c r="E7" s="50" t="s">
        <v>161</v>
      </c>
      <c r="F7" s="50" t="s">
        <v>43</v>
      </c>
      <c r="G7" s="50" t="s">
        <v>3</v>
      </c>
      <c r="H7" s="50" t="s">
        <v>61</v>
      </c>
      <c r="I7" s="14"/>
    </row>
    <row r="8" spans="1:9" ht="38.25" x14ac:dyDescent="0.25">
      <c r="A8" s="51" t="s">
        <v>51</v>
      </c>
      <c r="B8" s="52">
        <f>B9+B18</f>
        <v>14751.438453100001</v>
      </c>
      <c r="C8" s="53">
        <f>C9+C18</f>
        <v>16486.444</v>
      </c>
      <c r="D8" s="54">
        <f>D9+D18</f>
        <v>100</v>
      </c>
      <c r="E8" s="54">
        <f>E9+E18</f>
        <v>100</v>
      </c>
      <c r="F8" s="54">
        <f>C8-B8</f>
        <v>1735.0055468999981</v>
      </c>
      <c r="G8" s="55">
        <f>C8/B8*100-100</f>
        <v>11.761602452643444</v>
      </c>
      <c r="H8" s="56"/>
    </row>
    <row r="9" spans="1:9" ht="25.5" x14ac:dyDescent="0.25">
      <c r="A9" s="51" t="s">
        <v>52</v>
      </c>
      <c r="B9" s="53">
        <f>B11+B12+B13+B14+B15+B16+B17</f>
        <v>14056.193000000001</v>
      </c>
      <c r="C9" s="53">
        <f>C11+C12+C13+C14+C15+C16+C17</f>
        <v>15759.850999999999</v>
      </c>
      <c r="D9" s="55">
        <f>B9/B8*100</f>
        <v>95.286931133459092</v>
      </c>
      <c r="E9" s="55">
        <f>C9/C8*100</f>
        <v>95.592785199767761</v>
      </c>
      <c r="F9" s="54">
        <f>C9-B9</f>
        <v>1703.6579999999976</v>
      </c>
      <c r="G9" s="55">
        <f>C9/B9*100-100</f>
        <v>12.120337277668256</v>
      </c>
      <c r="H9" s="55">
        <f>E9-D9</f>
        <v>0.30585406630866885</v>
      </c>
    </row>
    <row r="10" spans="1:9" ht="38.25" x14ac:dyDescent="0.25">
      <c r="A10" s="57" t="s">
        <v>53</v>
      </c>
      <c r="B10" s="58"/>
      <c r="C10" s="59"/>
      <c r="D10" s="56"/>
      <c r="E10" s="56"/>
      <c r="F10" s="56"/>
      <c r="G10" s="56"/>
      <c r="H10" s="56"/>
    </row>
    <row r="11" spans="1:9" ht="51" x14ac:dyDescent="0.25">
      <c r="A11" s="60" t="s">
        <v>54</v>
      </c>
      <c r="B11" s="61">
        <v>8102.2250000000004</v>
      </c>
      <c r="C11" s="62">
        <v>9812.6939999999995</v>
      </c>
      <c r="D11" s="63">
        <f>B11/B9*100</f>
        <v>57.641674385091321</v>
      </c>
      <c r="E11" s="63">
        <f>C11/C9*100</f>
        <v>62.263875464304839</v>
      </c>
      <c r="F11" s="63">
        <f>C11-B11</f>
        <v>1710.4689999999991</v>
      </c>
      <c r="G11" s="63">
        <f>C11/B11*100-100</f>
        <v>21.111102197235937</v>
      </c>
      <c r="H11" s="63">
        <f>E11-D11</f>
        <v>4.622201079213518</v>
      </c>
    </row>
    <row r="12" spans="1:9" ht="38.25" x14ac:dyDescent="0.25">
      <c r="A12" s="60" t="s">
        <v>55</v>
      </c>
      <c r="B12" s="62">
        <v>4709.268</v>
      </c>
      <c r="C12" s="62">
        <v>4709.268</v>
      </c>
      <c r="D12" s="63">
        <f>B12/B9*100</f>
        <v>33.503154090157977</v>
      </c>
      <c r="E12" s="63">
        <f>C12/C9*100</f>
        <v>29.881424640372558</v>
      </c>
      <c r="F12" s="63">
        <f>C12-B12</f>
        <v>0</v>
      </c>
      <c r="G12" s="63">
        <f t="shared" ref="G12:G17" si="0">C12/B12*100-100</f>
        <v>0</v>
      </c>
      <c r="H12" s="63">
        <f t="shared" ref="H12:H17" si="1">E12-D12</f>
        <v>-3.6217294497854198</v>
      </c>
    </row>
    <row r="13" spans="1:9" ht="38.25" x14ac:dyDescent="0.25">
      <c r="A13" s="60" t="s">
        <v>56</v>
      </c>
      <c r="B13" s="61">
        <v>282.62799999999999</v>
      </c>
      <c r="C13" s="62">
        <v>209.256</v>
      </c>
      <c r="D13" s="63">
        <f>B13/B9*100</f>
        <v>2.0107009059992276</v>
      </c>
      <c r="E13" s="63">
        <f>C13/C9*100</f>
        <v>1.3277790507029541</v>
      </c>
      <c r="F13" s="63">
        <f>C13-B13</f>
        <v>-73.371999999999986</v>
      </c>
      <c r="G13" s="63">
        <f t="shared" si="0"/>
        <v>-25.960626689499975</v>
      </c>
      <c r="H13" s="63">
        <f t="shared" si="1"/>
        <v>-0.68292185529627347</v>
      </c>
    </row>
    <row r="14" spans="1:9" ht="38.25" x14ac:dyDescent="0.25">
      <c r="A14" s="60" t="s">
        <v>57</v>
      </c>
      <c r="B14" s="61">
        <v>574.83500000000004</v>
      </c>
      <c r="C14" s="62">
        <v>763.072</v>
      </c>
      <c r="D14" s="63">
        <f>B14/B9*100</f>
        <v>4.0895497095123838</v>
      </c>
      <c r="E14" s="63">
        <f>C14/C9*100</f>
        <v>4.8418731877604682</v>
      </c>
      <c r="F14" s="63">
        <f>C14-B14</f>
        <v>188.23699999999997</v>
      </c>
      <c r="G14" s="63">
        <f t="shared" si="0"/>
        <v>32.746266319900485</v>
      </c>
      <c r="H14" s="63">
        <f t="shared" si="1"/>
        <v>0.75232347824808432</v>
      </c>
    </row>
    <row r="15" spans="1:9" ht="51" x14ac:dyDescent="0.25">
      <c r="A15" s="64" t="s">
        <v>58</v>
      </c>
      <c r="B15" s="61">
        <v>215.3</v>
      </c>
      <c r="C15" s="62">
        <v>94.4</v>
      </c>
      <c r="D15" s="63">
        <f>B15/B9*100</f>
        <v>1.5317091903903139</v>
      </c>
      <c r="E15" s="63">
        <f>C15/C9*100</f>
        <v>0.59899043461768775</v>
      </c>
      <c r="F15" s="63">
        <v>-70.7</v>
      </c>
      <c r="G15" s="63">
        <f t="shared" si="0"/>
        <v>-56.15420343706456</v>
      </c>
      <c r="H15" s="63">
        <f t="shared" si="1"/>
        <v>-0.9327187557726262</v>
      </c>
    </row>
    <row r="16" spans="1:9" ht="76.5" x14ac:dyDescent="0.25">
      <c r="A16" s="60" t="s">
        <v>59</v>
      </c>
      <c r="B16" s="61">
        <v>132</v>
      </c>
      <c r="C16" s="62">
        <v>132</v>
      </c>
      <c r="D16" s="63">
        <f>B16/B9*100</f>
        <v>0.93908784547850188</v>
      </c>
      <c r="E16" s="63">
        <f>C16/C9*100</f>
        <v>0.8375713704399872</v>
      </c>
      <c r="F16" s="63">
        <f>C16-B16</f>
        <v>0</v>
      </c>
      <c r="G16" s="63">
        <f t="shared" si="0"/>
        <v>0</v>
      </c>
      <c r="H16" s="63">
        <f t="shared" si="1"/>
        <v>-0.10151647503851469</v>
      </c>
    </row>
    <row r="17" spans="1:8" ht="38.25" x14ac:dyDescent="0.25">
      <c r="A17" s="64" t="s">
        <v>162</v>
      </c>
      <c r="B17" s="61">
        <v>39.936999999999998</v>
      </c>
      <c r="C17" s="62">
        <v>39.161000000000001</v>
      </c>
      <c r="D17" s="63">
        <f>B17/B9*100</f>
        <v>0.28412387337026457</v>
      </c>
      <c r="E17" s="63">
        <f>C17/C9*100</f>
        <v>0.24848585180151772</v>
      </c>
      <c r="F17" s="63">
        <v>-10.199999999999999</v>
      </c>
      <c r="G17" s="63">
        <f t="shared" si="0"/>
        <v>-1.943060320003994</v>
      </c>
      <c r="H17" s="63">
        <f t="shared" si="1"/>
        <v>-3.5638021568746847E-2</v>
      </c>
    </row>
    <row r="18" spans="1:8" ht="51" x14ac:dyDescent="0.25">
      <c r="A18" s="51" t="s">
        <v>60</v>
      </c>
      <c r="B18" s="65">
        <v>695.24545309999996</v>
      </c>
      <c r="C18" s="66">
        <v>726.59299999999996</v>
      </c>
      <c r="D18" s="54">
        <f>B18/B8*100</f>
        <v>4.7130688665409082</v>
      </c>
      <c r="E18" s="54">
        <f>C18/C8*100</f>
        <v>4.4072148002322393</v>
      </c>
      <c r="F18" s="55">
        <f>C18-B18</f>
        <v>31.347546899999998</v>
      </c>
      <c r="G18" s="55">
        <f>C18/B18*100-100</f>
        <v>4.5088460140553082</v>
      </c>
      <c r="H18" s="55">
        <f>E18-D18</f>
        <v>-0.30585406630866885</v>
      </c>
    </row>
    <row r="19" spans="1:8" x14ac:dyDescent="0.25">
      <c r="A19" s="163" t="s">
        <v>64</v>
      </c>
      <c r="B19" s="163"/>
      <c r="C19" s="163"/>
      <c r="D19" s="163"/>
      <c r="E19" s="163"/>
      <c r="F19" s="163"/>
      <c r="G19" s="163"/>
      <c r="H19" s="163"/>
    </row>
  </sheetData>
  <mergeCells count="7">
    <mergeCell ref="A19:H19"/>
    <mergeCell ref="A3:H3"/>
    <mergeCell ref="G5:H5"/>
    <mergeCell ref="B6:C6"/>
    <mergeCell ref="D6:E6"/>
    <mergeCell ref="F6:H6"/>
    <mergeCell ref="A6:A7"/>
  </mergeCells>
  <pageMargins left="0.70866141732283472" right="0.70866141732283472" top="0.74803149606299213" bottom="0.74803149606299213" header="0.31496062992125984" footer="0.31496062992125984"/>
  <pageSetup paperSize="9" scale="91" firstPageNumber="8" orientation="portrait" useFirstPageNumber="1" r:id="rId1"/>
  <headerFooter>
    <oddHeader>&amp;C&amp;P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9"/>
  <sheetViews>
    <sheetView view="pageBreakPreview" zoomScaleNormal="100" zoomScaleSheetLayoutView="100" workbookViewId="0">
      <selection activeCell="F30" sqref="F30"/>
    </sheetView>
  </sheetViews>
  <sheetFormatPr defaultRowHeight="15" x14ac:dyDescent="0.25"/>
  <cols>
    <col min="1" max="1" width="32.42578125" customWidth="1"/>
    <col min="2" max="5" width="21" customWidth="1"/>
  </cols>
  <sheetData>
    <row r="1" spans="1:5" ht="15.75" x14ac:dyDescent="0.25">
      <c r="A1" s="16"/>
      <c r="B1" s="16"/>
      <c r="C1" s="16"/>
      <c r="D1" s="16"/>
      <c r="E1" s="18" t="s">
        <v>85</v>
      </c>
    </row>
    <row r="2" spans="1:5" ht="15.75" x14ac:dyDescent="0.25">
      <c r="A2" s="16"/>
      <c r="B2" s="16"/>
      <c r="C2" s="16"/>
      <c r="D2" s="16"/>
      <c r="E2" s="16"/>
    </row>
    <row r="3" spans="1:5" ht="49.5" customHeight="1" x14ac:dyDescent="0.25">
      <c r="A3" s="142" t="s">
        <v>168</v>
      </c>
      <c r="B3" s="142"/>
      <c r="C3" s="142"/>
      <c r="D3" s="142"/>
      <c r="E3" s="142"/>
    </row>
    <row r="4" spans="1:5" ht="15.75" x14ac:dyDescent="0.25">
      <c r="A4" s="16"/>
      <c r="B4" s="16"/>
      <c r="C4" s="16"/>
      <c r="D4" s="16"/>
      <c r="E4" s="16"/>
    </row>
    <row r="5" spans="1:5" ht="94.5" x14ac:dyDescent="0.25">
      <c r="A5" s="67" t="s">
        <v>66</v>
      </c>
      <c r="B5" s="67" t="s">
        <v>163</v>
      </c>
      <c r="C5" s="67" t="s">
        <v>164</v>
      </c>
      <c r="D5" s="67" t="s">
        <v>67</v>
      </c>
      <c r="E5" s="67" t="s">
        <v>165</v>
      </c>
    </row>
    <row r="6" spans="1:5" x14ac:dyDescent="0.25">
      <c r="A6" s="67">
        <v>1</v>
      </c>
      <c r="B6" s="67">
        <v>2</v>
      </c>
      <c r="C6" s="67">
        <v>3</v>
      </c>
      <c r="D6" s="67" t="s">
        <v>166</v>
      </c>
      <c r="E6" s="67">
        <v>5</v>
      </c>
    </row>
    <row r="7" spans="1:5" ht="45" x14ac:dyDescent="0.25">
      <c r="A7" s="68" t="s">
        <v>68</v>
      </c>
      <c r="B7" s="69">
        <v>30000</v>
      </c>
      <c r="C7" s="69">
        <v>23000</v>
      </c>
      <c r="D7" s="70">
        <f>C7/B7*100</f>
        <v>76.666666666666671</v>
      </c>
      <c r="E7" s="71">
        <v>1</v>
      </c>
    </row>
    <row r="8" spans="1:5" x14ac:dyDescent="0.25">
      <c r="A8" s="72" t="s">
        <v>167</v>
      </c>
      <c r="B8" s="73">
        <v>30000</v>
      </c>
      <c r="C8" s="73">
        <v>23000</v>
      </c>
      <c r="D8" s="74">
        <f>C8/B8*100</f>
        <v>76.666666666666671</v>
      </c>
      <c r="E8" s="67">
        <v>1</v>
      </c>
    </row>
    <row r="9" spans="1:5" ht="43.9" customHeight="1" x14ac:dyDescent="0.25">
      <c r="A9" s="75" t="s">
        <v>69</v>
      </c>
      <c r="B9" s="67"/>
      <c r="C9" s="74"/>
      <c r="D9" s="74"/>
      <c r="E9" s="67"/>
    </row>
  </sheetData>
  <mergeCells count="1">
    <mergeCell ref="A3:E3"/>
  </mergeCells>
  <pageMargins left="0.70866141732283472" right="0.70866141732283472" top="0.74803149606299213" bottom="0.74803149606299213" header="0.31496062992125984" footer="0.31496062992125984"/>
  <pageSetup paperSize="9" scale="63" firstPageNumber="9"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15</vt:i4>
      </vt:variant>
    </vt:vector>
  </HeadingPairs>
  <TitlesOfParts>
    <vt:vector size="27" baseType="lpstr">
      <vt:lpstr>Таблица 1</vt:lpstr>
      <vt:lpstr>Таблица 2</vt:lpstr>
      <vt:lpstr>Таблица 3</vt:lpstr>
      <vt:lpstr>Таблица 4</vt:lpstr>
      <vt:lpstr>Таблица 5 </vt:lpstr>
      <vt:lpstr>Таблица 6</vt:lpstr>
      <vt:lpstr>Таблица 7</vt:lpstr>
      <vt:lpstr>Таблица 8</vt:lpstr>
      <vt:lpstr>Таблица 9</vt:lpstr>
      <vt:lpstr>Таблица 10</vt:lpstr>
      <vt:lpstr>Таблица 11</vt:lpstr>
      <vt:lpstr>Таблица 12</vt:lpstr>
      <vt:lpstr>'Таблица 1'!Заголовки_для_печати</vt:lpstr>
      <vt:lpstr>'Таблица 10'!Заголовки_для_печати</vt:lpstr>
      <vt:lpstr>'Таблица 11'!Заголовки_для_печати</vt:lpstr>
      <vt:lpstr>'Таблица 12'!Заголовки_для_печати</vt:lpstr>
      <vt:lpstr>'Таблица 2'!Заголовки_для_печати</vt:lpstr>
      <vt:lpstr>'Таблица 4'!Заголовки_для_печати</vt:lpstr>
      <vt:lpstr>'Таблица 8'!Заголовки_для_печати</vt:lpstr>
      <vt:lpstr>'Таблица 9'!Заголовки_для_печати</vt:lpstr>
      <vt:lpstr>'Таблица 1'!Область_печати</vt:lpstr>
      <vt:lpstr>'Таблица 12'!Область_печати</vt:lpstr>
      <vt:lpstr>'Таблица 2'!Область_печати</vt:lpstr>
      <vt:lpstr>'Таблица 3'!Область_печати</vt:lpstr>
      <vt:lpstr>'Таблица 5 '!Область_печати</vt:lpstr>
      <vt:lpstr>'Таблица 7'!Область_печати</vt:lpstr>
      <vt:lpstr>'Таблица 8'!Область_печати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2022-02-11T12:08:24Z</dcterms:modified>
</cp:coreProperties>
</file>