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annaa\Desktop\1. СП РФ\2021_ЭАМ НАЛОГОВЫЙ ПОТЕНЦИАЛ_2\9. Отчет\7.3. Проект отчета ЭАМ НалПотенциал_60 листов + КП\5.3. ОТЧЕТ ПОСЛЕ ДОРАБОТКИ\Приложения к отчету\"/>
    </mc:Choice>
  </mc:AlternateContent>
  <xr:revisionPtr revIDLastSave="0" documentId="13_ncr:1_{BB34AA7E-5D05-4582-A59E-5F6DFF5392AF}" xr6:coauthVersionLast="47" xr6:coauthVersionMax="47" xr10:uidLastSave="{00000000-0000-0000-0000-000000000000}"/>
  <bookViews>
    <workbookView xWindow="-108" yWindow="-108" windowWidth="23256" windowHeight="12576" xr2:uid="{139F627C-59E3-4864-9C1B-BCD62EFEB502}"/>
  </bookViews>
  <sheets>
    <sheet name="Приложение 2" sheetId="1" r:id="rId1"/>
  </sheets>
  <definedNames>
    <definedName name="_xlnm._FilterDatabase" localSheetId="0" hidden="1">'Приложение 2'!$A$11:$BW$95</definedName>
    <definedName name="_xlnm.Print_Titles" localSheetId="0">'Приложение 2'!$A:$B,'Приложение 2'!$6:$10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N12" i="1" l="1"/>
  <c r="N13" i="1"/>
  <c r="N14" i="1"/>
  <c r="N15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BI67" i="1"/>
  <c r="BI66" i="1"/>
  <c r="BI65" i="1"/>
  <c r="BI64" i="1"/>
  <c r="BJ64" i="1" s="1"/>
  <c r="BI63" i="1"/>
  <c r="BI62" i="1"/>
  <c r="BI61" i="1"/>
  <c r="BI60" i="1"/>
  <c r="BJ60" i="1" s="1"/>
  <c r="BI59" i="1"/>
  <c r="BJ59" i="1" s="1"/>
  <c r="BI58" i="1"/>
  <c r="BI57" i="1"/>
  <c r="BI56" i="1"/>
  <c r="BJ56" i="1" s="1"/>
  <c r="BI55" i="1"/>
  <c r="BJ55" i="1" s="1"/>
  <c r="BI54" i="1"/>
  <c r="BI53" i="1"/>
  <c r="BI52" i="1"/>
  <c r="BJ52" i="1" s="1"/>
  <c r="BI51" i="1"/>
  <c r="BJ51" i="1" s="1"/>
  <c r="BI50" i="1"/>
  <c r="BJ50" i="1" s="1"/>
  <c r="BI49" i="1"/>
  <c r="BI48" i="1"/>
  <c r="BJ48" i="1" s="1"/>
  <c r="BI47" i="1"/>
  <c r="BI46" i="1"/>
  <c r="BI45" i="1"/>
  <c r="BI44" i="1"/>
  <c r="BJ44" i="1" s="1"/>
  <c r="BI43" i="1"/>
  <c r="BI42" i="1"/>
  <c r="BJ42" i="1" s="1"/>
  <c r="BI41" i="1"/>
  <c r="BJ41" i="1" s="1"/>
  <c r="BI40" i="1"/>
  <c r="BJ40" i="1" s="1"/>
  <c r="BI39" i="1"/>
  <c r="BI38" i="1"/>
  <c r="BJ38" i="1" s="1"/>
  <c r="BI37" i="1"/>
  <c r="BJ37" i="1" s="1"/>
  <c r="BI36" i="1"/>
  <c r="BJ36" i="1" s="1"/>
  <c r="BI35" i="1"/>
  <c r="BI34" i="1"/>
  <c r="BI33" i="1"/>
  <c r="BI32" i="1"/>
  <c r="BJ32" i="1" s="1"/>
  <c r="BI31" i="1"/>
  <c r="BI30" i="1"/>
  <c r="BI29" i="1"/>
  <c r="BI28" i="1"/>
  <c r="BJ28" i="1" s="1"/>
  <c r="BI27" i="1"/>
  <c r="BJ27" i="1" s="1"/>
  <c r="BI26" i="1"/>
  <c r="BI25" i="1"/>
  <c r="BI24" i="1"/>
  <c r="BJ24" i="1" s="1"/>
  <c r="BI23" i="1"/>
  <c r="BI22" i="1"/>
  <c r="BI21" i="1"/>
  <c r="BI20" i="1"/>
  <c r="BJ20" i="1" s="1"/>
  <c r="BI15" i="1"/>
  <c r="BI14" i="1"/>
  <c r="BJ14" i="1" s="1"/>
  <c r="BI13" i="1"/>
  <c r="BI12" i="1"/>
  <c r="BJ12" i="1" s="1"/>
  <c r="BK26" i="1" l="1"/>
  <c r="BK34" i="1"/>
  <c r="BK58" i="1"/>
  <c r="BK66" i="1"/>
  <c r="BK35" i="1"/>
  <c r="BK14" i="1"/>
  <c r="BK59" i="1"/>
  <c r="BK23" i="1"/>
  <c r="BK31" i="1"/>
  <c r="BK39" i="1"/>
  <c r="BK51" i="1"/>
  <c r="BK65" i="1"/>
  <c r="BK67" i="1"/>
  <c r="BK46" i="1"/>
  <c r="BK29" i="1"/>
  <c r="BK22" i="1"/>
  <c r="BK30" i="1"/>
  <c r="BK38" i="1"/>
  <c r="BK54" i="1"/>
  <c r="BK62" i="1"/>
  <c r="BK27" i="1"/>
  <c r="BK41" i="1"/>
  <c r="BK61" i="1"/>
  <c r="BK47" i="1"/>
  <c r="BK63" i="1"/>
  <c r="BJ61" i="1"/>
  <c r="BJ29" i="1"/>
  <c r="BJ46" i="1"/>
  <c r="BJ65" i="1"/>
  <c r="BK45" i="1"/>
  <c r="BK13" i="1"/>
  <c r="BK25" i="1"/>
  <c r="BK33" i="1"/>
  <c r="BK49" i="1"/>
  <c r="BK57" i="1"/>
  <c r="BK37" i="1"/>
  <c r="BK21" i="1"/>
  <c r="BJ33" i="1"/>
  <c r="BK50" i="1"/>
  <c r="BK53" i="1"/>
  <c r="BK15" i="1"/>
  <c r="BK43" i="1"/>
  <c r="BK55" i="1"/>
  <c r="BJ15" i="1"/>
  <c r="BK42" i="1"/>
  <c r="BJ47" i="1"/>
  <c r="BJ25" i="1"/>
  <c r="BJ34" i="1"/>
  <c r="BJ43" i="1"/>
  <c r="BJ57" i="1"/>
  <c r="BJ66" i="1"/>
  <c r="BJ23" i="1"/>
  <c r="BJ21" i="1"/>
  <c r="BJ30" i="1"/>
  <c r="BJ39" i="1"/>
  <c r="BJ53" i="1"/>
  <c r="BJ62" i="1"/>
  <c r="BJ26" i="1"/>
  <c r="BJ35" i="1"/>
  <c r="BJ49" i="1"/>
  <c r="BJ58" i="1"/>
  <c r="BJ67" i="1"/>
  <c r="BJ13" i="1"/>
  <c r="BJ22" i="1"/>
  <c r="BJ31" i="1"/>
  <c r="BJ45" i="1"/>
  <c r="BJ54" i="1"/>
  <c r="BJ63" i="1"/>
  <c r="BD67" i="1" l="1"/>
  <c r="BC67" i="1"/>
  <c r="BD66" i="1"/>
  <c r="BC66" i="1"/>
  <c r="BD65" i="1"/>
  <c r="BC65" i="1"/>
  <c r="BC64" i="1"/>
  <c r="BD63" i="1"/>
  <c r="BC63" i="1"/>
  <c r="BD62" i="1"/>
  <c r="BC62" i="1"/>
  <c r="BD61" i="1"/>
  <c r="BC61" i="1"/>
  <c r="BC60" i="1"/>
  <c r="BD59" i="1"/>
  <c r="BC59" i="1"/>
  <c r="BD58" i="1"/>
  <c r="BC58" i="1"/>
  <c r="BD57" i="1"/>
  <c r="BC57" i="1"/>
  <c r="BC56" i="1"/>
  <c r="BD55" i="1"/>
  <c r="BC55" i="1"/>
  <c r="BD54" i="1"/>
  <c r="BC54" i="1"/>
  <c r="BD53" i="1"/>
  <c r="BC53" i="1"/>
  <c r="BC52" i="1"/>
  <c r="BD51" i="1"/>
  <c r="BC51" i="1"/>
  <c r="BD50" i="1"/>
  <c r="BC50" i="1"/>
  <c r="BD49" i="1"/>
  <c r="BC49" i="1"/>
  <c r="BC48" i="1"/>
  <c r="BD47" i="1"/>
  <c r="BC47" i="1"/>
  <c r="BD46" i="1"/>
  <c r="BC46" i="1"/>
  <c r="BD45" i="1"/>
  <c r="BC45" i="1"/>
  <c r="BC44" i="1"/>
  <c r="BD43" i="1"/>
  <c r="BC43" i="1"/>
  <c r="BD42" i="1"/>
  <c r="BC42" i="1"/>
  <c r="BD41" i="1"/>
  <c r="BC41" i="1"/>
  <c r="BC40" i="1"/>
  <c r="BD39" i="1"/>
  <c r="BC39" i="1"/>
  <c r="BD38" i="1"/>
  <c r="BC38" i="1"/>
  <c r="BD37" i="1"/>
  <c r="BC37" i="1"/>
  <c r="BC36" i="1"/>
  <c r="BD35" i="1"/>
  <c r="BC35" i="1"/>
  <c r="BD34" i="1"/>
  <c r="BC34" i="1"/>
  <c r="BD33" i="1"/>
  <c r="BC33" i="1"/>
  <c r="BC32" i="1"/>
  <c r="BD31" i="1"/>
  <c r="BC31" i="1"/>
  <c r="BD30" i="1"/>
  <c r="BC30" i="1"/>
  <c r="BD29" i="1"/>
  <c r="BC29" i="1"/>
  <c r="BC28" i="1"/>
  <c r="BD27" i="1"/>
  <c r="BC27" i="1"/>
  <c r="BD26" i="1"/>
  <c r="BC26" i="1"/>
  <c r="BD25" i="1"/>
  <c r="BC25" i="1"/>
  <c r="BC24" i="1"/>
  <c r="BD23" i="1"/>
  <c r="BC23" i="1"/>
  <c r="BD22" i="1"/>
  <c r="BC22" i="1"/>
  <c r="BD21" i="1"/>
  <c r="BC21" i="1"/>
  <c r="BC20" i="1"/>
  <c r="BB19" i="1"/>
  <c r="BB18" i="1"/>
  <c r="BB17" i="1"/>
  <c r="BB16" i="1"/>
  <c r="BD15" i="1"/>
  <c r="BC15" i="1"/>
  <c r="BD14" i="1"/>
  <c r="BC14" i="1"/>
  <c r="BD13" i="1"/>
  <c r="BC13" i="1"/>
  <c r="BC12" i="1"/>
  <c r="BD19" i="1" l="1"/>
  <c r="BD17" i="1"/>
  <c r="BD18" i="1"/>
  <c r="C11" i="1" l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AY19" i="1"/>
  <c r="AY18" i="1"/>
  <c r="AY17" i="1"/>
  <c r="AY16" i="1"/>
  <c r="AV19" i="1"/>
  <c r="AV18" i="1"/>
  <c r="AV17" i="1"/>
  <c r="AV16" i="1"/>
  <c r="BA63" i="1"/>
  <c r="AZ47" i="1"/>
  <c r="BA39" i="1"/>
  <c r="AZ31" i="1"/>
  <c r="AW59" i="1"/>
  <c r="AW43" i="1"/>
  <c r="AW39" i="1"/>
  <c r="AW27" i="1"/>
  <c r="BA47" i="1"/>
  <c r="AZ42" i="1"/>
  <c r="AW62" i="1"/>
  <c r="AW42" i="1"/>
  <c r="AX35" i="1"/>
  <c r="AW30" i="1"/>
  <c r="BA54" i="1"/>
  <c r="AZ49" i="1"/>
  <c r="BA22" i="1"/>
  <c r="AW57" i="1"/>
  <c r="AX50" i="1"/>
  <c r="AW41" i="1"/>
  <c r="AW37" i="1"/>
  <c r="AX21" i="1"/>
  <c r="BA61" i="1"/>
  <c r="BA57" i="1"/>
  <c r="AZ44" i="1"/>
  <c r="AZ36" i="1"/>
  <c r="AZ28" i="1"/>
  <c r="AZ24" i="1"/>
  <c r="AW64" i="1"/>
  <c r="AW60" i="1"/>
  <c r="AW56" i="1"/>
  <c r="AW48" i="1"/>
  <c r="AX45" i="1"/>
  <c r="AW40" i="1"/>
  <c r="AW36" i="1"/>
  <c r="AW32" i="1"/>
  <c r="AX29" i="1"/>
  <c r="AW24" i="1"/>
  <c r="AW20" i="1"/>
  <c r="AZ15" i="1"/>
  <c r="AZ14" i="1"/>
  <c r="AZ12" i="1"/>
  <c r="AW15" i="1"/>
  <c r="AW14" i="1"/>
  <c r="AW13" i="1"/>
  <c r="AW12" i="1"/>
  <c r="AW21" i="1"/>
  <c r="AW22" i="1"/>
  <c r="AX22" i="1"/>
  <c r="AW23" i="1"/>
  <c r="AX23" i="1"/>
  <c r="AW26" i="1"/>
  <c r="AW29" i="1"/>
  <c r="AW31" i="1"/>
  <c r="AW33" i="1"/>
  <c r="AW35" i="1"/>
  <c r="AW45" i="1"/>
  <c r="AW46" i="1"/>
  <c r="AX46" i="1"/>
  <c r="AW47" i="1"/>
  <c r="AX47" i="1"/>
  <c r="AW50" i="1"/>
  <c r="AW51" i="1"/>
  <c r="AX51" i="1"/>
  <c r="AW52" i="1"/>
  <c r="AW53" i="1"/>
  <c r="AX53" i="1"/>
  <c r="AW54" i="1"/>
  <c r="AX54" i="1"/>
  <c r="AW55" i="1"/>
  <c r="AX55" i="1"/>
  <c r="AW58" i="1"/>
  <c r="AW61" i="1"/>
  <c r="AW63" i="1"/>
  <c r="AX63" i="1"/>
  <c r="BA67" i="1"/>
  <c r="AZ67" i="1"/>
  <c r="BA66" i="1"/>
  <c r="AZ66" i="1"/>
  <c r="BA65" i="1"/>
  <c r="AZ65" i="1"/>
  <c r="AZ64" i="1"/>
  <c r="AZ63" i="1"/>
  <c r="BA62" i="1"/>
  <c r="AZ62" i="1"/>
  <c r="AZ61" i="1"/>
  <c r="BA59" i="1"/>
  <c r="AZ59" i="1"/>
  <c r="BA58" i="1"/>
  <c r="AZ58" i="1"/>
  <c r="AZ57" i="1"/>
  <c r="BA55" i="1"/>
  <c r="AZ55" i="1"/>
  <c r="AZ54" i="1"/>
  <c r="AZ52" i="1"/>
  <c r="BA51" i="1"/>
  <c r="AZ51" i="1"/>
  <c r="AZ50" i="1"/>
  <c r="AZ48" i="1"/>
  <c r="AZ45" i="1"/>
  <c r="AZ43" i="1"/>
  <c r="AZ41" i="1"/>
  <c r="AZ40" i="1"/>
  <c r="AZ38" i="1"/>
  <c r="BA35" i="1"/>
  <c r="AZ35" i="1"/>
  <c r="BA34" i="1"/>
  <c r="AZ34" i="1"/>
  <c r="BA33" i="1"/>
  <c r="AZ33" i="1"/>
  <c r="AZ32" i="1"/>
  <c r="BA31" i="1"/>
  <c r="BA30" i="1"/>
  <c r="AZ30" i="1"/>
  <c r="AZ29" i="1"/>
  <c r="BA27" i="1"/>
  <c r="AZ27" i="1"/>
  <c r="BA26" i="1"/>
  <c r="AZ26" i="1"/>
  <c r="AZ25" i="1"/>
  <c r="BA23" i="1"/>
  <c r="AZ23" i="1"/>
  <c r="AZ22" i="1"/>
  <c r="AZ20" i="1"/>
  <c r="N11" i="1" l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AF11" i="1" s="1"/>
  <c r="AG11" i="1" s="1"/>
  <c r="AH11" i="1" s="1"/>
  <c r="AI11" i="1" s="1"/>
  <c r="AJ11" i="1" s="1"/>
  <c r="AK11" i="1" s="1"/>
  <c r="AL11" i="1" s="1"/>
  <c r="AM11" i="1" s="1"/>
  <c r="AN11" i="1" s="1"/>
  <c r="AO11" i="1" s="1"/>
  <c r="AP11" i="1" s="1"/>
  <c r="AQ11" i="1" s="1"/>
  <c r="AR11" i="1" s="1"/>
  <c r="AS11" i="1" s="1"/>
  <c r="AT11" i="1" s="1"/>
  <c r="AU11" i="1" s="1"/>
  <c r="AV11" i="1" s="1"/>
  <c r="AW11" i="1" s="1"/>
  <c r="AX11" i="1" s="1"/>
  <c r="AY11" i="1" s="1"/>
  <c r="AZ11" i="1" s="1"/>
  <c r="BA11" i="1" s="1"/>
  <c r="BB11" i="1" s="1"/>
  <c r="BC11" i="1" s="1"/>
  <c r="BD11" i="1" s="1"/>
  <c r="BE11" i="1" s="1"/>
  <c r="BF11" i="1" s="1"/>
  <c r="BG11" i="1" s="1"/>
  <c r="BH11" i="1" s="1"/>
  <c r="BL11" i="1" s="1"/>
  <c r="BM11" i="1" s="1"/>
  <c r="BN11" i="1" s="1"/>
  <c r="BO11" i="1" s="1"/>
  <c r="BP11" i="1" s="1"/>
  <c r="BQ11" i="1" s="1"/>
  <c r="BR11" i="1" s="1"/>
  <c r="BS11" i="1" s="1"/>
  <c r="BT11" i="1" s="1"/>
  <c r="BU11" i="1" s="1"/>
  <c r="BV11" i="1" s="1"/>
  <c r="BW11" i="1" s="1"/>
  <c r="BX11" i="1" s="1"/>
  <c r="BY11" i="1" s="1"/>
  <c r="BZ11" i="1" s="1"/>
  <c r="BA19" i="1"/>
  <c r="BA18" i="1"/>
  <c r="BA29" i="1"/>
  <c r="AZ46" i="1"/>
  <c r="AZ53" i="1"/>
  <c r="AX34" i="1"/>
  <c r="BA46" i="1"/>
  <c r="BA53" i="1"/>
  <c r="AW34" i="1"/>
  <c r="AZ21" i="1"/>
  <c r="AZ60" i="1"/>
  <c r="AX59" i="1"/>
  <c r="AX26" i="1"/>
  <c r="BA21" i="1"/>
  <c r="AX27" i="1"/>
  <c r="AZ39" i="1"/>
  <c r="AX39" i="1"/>
  <c r="BA25" i="1"/>
  <c r="BA49" i="1"/>
  <c r="AW44" i="1"/>
  <c r="BA50" i="1"/>
  <c r="AX31" i="1"/>
  <c r="AX62" i="1"/>
  <c r="BA17" i="1"/>
  <c r="AZ56" i="1"/>
  <c r="AX30" i="1"/>
  <c r="AX17" i="1"/>
  <c r="BA43" i="1"/>
  <c r="BA38" i="1"/>
  <c r="BA42" i="1"/>
  <c r="AX43" i="1"/>
  <c r="AX42" i="1"/>
  <c r="AW38" i="1"/>
  <c r="AX25" i="1"/>
  <c r="AW25" i="1"/>
  <c r="BA15" i="1"/>
  <c r="AX58" i="1"/>
  <c r="AX41" i="1"/>
  <c r="BA45" i="1"/>
  <c r="AZ37" i="1"/>
  <c r="BA41" i="1"/>
  <c r="AX49" i="1"/>
  <c r="AW49" i="1"/>
  <c r="AX38" i="1"/>
  <c r="AX18" i="1"/>
  <c r="AX33" i="1"/>
  <c r="AW28" i="1"/>
  <c r="AX57" i="1"/>
  <c r="AX61" i="1"/>
  <c r="BA37" i="1"/>
  <c r="AX37" i="1"/>
  <c r="BA14" i="1"/>
  <c r="AZ13" i="1"/>
  <c r="BA13" i="1"/>
  <c r="AX15" i="1"/>
  <c r="AX14" i="1"/>
  <c r="AX13" i="1"/>
  <c r="AX19" i="1"/>
  <c r="BW67" i="1"/>
  <c r="BW66" i="1"/>
  <c r="BW65" i="1"/>
  <c r="BW63" i="1"/>
  <c r="BW62" i="1"/>
  <c r="BW61" i="1"/>
  <c r="BW59" i="1"/>
  <c r="BW58" i="1"/>
  <c r="BW57" i="1"/>
  <c r="BW55" i="1"/>
  <c r="BW54" i="1"/>
  <c r="BW53" i="1"/>
  <c r="BW51" i="1"/>
  <c r="BW50" i="1"/>
  <c r="BW49" i="1"/>
  <c r="BW47" i="1"/>
  <c r="BW46" i="1"/>
  <c r="BW45" i="1"/>
  <c r="BW43" i="1"/>
  <c r="BW42" i="1"/>
  <c r="BW41" i="1"/>
  <c r="BW39" i="1"/>
  <c r="BW38" i="1"/>
  <c r="BW37" i="1"/>
  <c r="BW35" i="1"/>
  <c r="BW34" i="1"/>
  <c r="BW33" i="1"/>
  <c r="BW31" i="1"/>
  <c r="BW30" i="1"/>
  <c r="BW29" i="1"/>
  <c r="BW27" i="1"/>
  <c r="BW26" i="1"/>
  <c r="BW25" i="1"/>
  <c r="BW13" i="1"/>
  <c r="BW21" i="1"/>
  <c r="BV24" i="1"/>
  <c r="BV25" i="1"/>
  <c r="BV26" i="1"/>
  <c r="BV27" i="1"/>
  <c r="BV28" i="1"/>
  <c r="BV29" i="1"/>
  <c r="BV30" i="1"/>
  <c r="BV31" i="1"/>
  <c r="BV32" i="1"/>
  <c r="BV33" i="1"/>
  <c r="BV34" i="1"/>
  <c r="BV35" i="1"/>
  <c r="BV36" i="1"/>
  <c r="BV37" i="1"/>
  <c r="BV38" i="1"/>
  <c r="BV39" i="1"/>
  <c r="BV40" i="1"/>
  <c r="BV41" i="1"/>
  <c r="BV42" i="1"/>
  <c r="BV43" i="1"/>
  <c r="BV44" i="1"/>
  <c r="BV45" i="1"/>
  <c r="BV46" i="1"/>
  <c r="BV47" i="1"/>
  <c r="BV48" i="1"/>
  <c r="BV49" i="1"/>
  <c r="BV50" i="1"/>
  <c r="BV51" i="1"/>
  <c r="BV52" i="1"/>
  <c r="BV53" i="1"/>
  <c r="BV54" i="1"/>
  <c r="BV55" i="1"/>
  <c r="BV56" i="1"/>
  <c r="BV57" i="1"/>
  <c r="BV58" i="1"/>
  <c r="BV59" i="1"/>
  <c r="BV60" i="1"/>
  <c r="BV61" i="1"/>
  <c r="BV62" i="1"/>
  <c r="BV63" i="1"/>
  <c r="BV64" i="1"/>
  <c r="BV65" i="1"/>
  <c r="BV66" i="1"/>
  <c r="BV67" i="1"/>
  <c r="BV20" i="1"/>
  <c r="BV12" i="1"/>
  <c r="BU16" i="1"/>
  <c r="Y19" i="1" l="1"/>
  <c r="X19" i="1"/>
  <c r="W19" i="1"/>
  <c r="V19" i="1"/>
  <c r="T19" i="1"/>
  <c r="S19" i="1"/>
  <c r="X18" i="1"/>
  <c r="W18" i="1"/>
  <c r="V18" i="1"/>
  <c r="S18" i="1"/>
  <c r="X17" i="1"/>
  <c r="W17" i="1"/>
  <c r="V17" i="1"/>
  <c r="S17" i="1"/>
  <c r="X16" i="1"/>
  <c r="W16" i="1"/>
  <c r="V16" i="1"/>
  <c r="S16" i="1"/>
  <c r="BX19" i="1" l="1"/>
  <c r="BX18" i="1"/>
  <c r="BU19" i="1"/>
  <c r="BU18" i="1"/>
  <c r="BU17" i="1"/>
  <c r="BW17" i="1" s="1"/>
  <c r="BR19" i="1"/>
  <c r="BR18" i="1"/>
  <c r="BR17" i="1"/>
  <c r="BR16" i="1"/>
  <c r="BO19" i="1"/>
  <c r="BO18" i="1"/>
  <c r="BO17" i="1"/>
  <c r="BO16" i="1"/>
  <c r="BL19" i="1"/>
  <c r="BL18" i="1"/>
  <c r="BL17" i="1"/>
  <c r="BL16" i="1"/>
  <c r="BH19" i="1"/>
  <c r="BH18" i="1"/>
  <c r="BH17" i="1"/>
  <c r="BH16" i="1"/>
  <c r="AS19" i="1"/>
  <c r="AS18" i="1"/>
  <c r="AS17" i="1"/>
  <c r="AS16" i="1"/>
  <c r="AP19" i="1"/>
  <c r="AP18" i="1"/>
  <c r="AP17" i="1"/>
  <c r="AP16" i="1"/>
  <c r="AM19" i="1"/>
  <c r="AM18" i="1"/>
  <c r="AM17" i="1"/>
  <c r="AM16" i="1"/>
  <c r="AJ19" i="1"/>
  <c r="AJ18" i="1"/>
  <c r="AJ17" i="1"/>
  <c r="AJ16" i="1"/>
  <c r="AG19" i="1"/>
  <c r="AG18" i="1"/>
  <c r="AG17" i="1"/>
  <c r="AG16" i="1"/>
  <c r="AD19" i="1"/>
  <c r="AD18" i="1"/>
  <c r="AD17" i="1"/>
  <c r="AD16" i="1"/>
  <c r="AA19" i="1"/>
  <c r="AA18" i="1"/>
  <c r="AA17" i="1"/>
  <c r="AA16" i="1"/>
  <c r="P19" i="1"/>
  <c r="P18" i="1"/>
  <c r="P17" i="1"/>
  <c r="P16" i="1"/>
  <c r="M19" i="1"/>
  <c r="M18" i="1"/>
  <c r="M17" i="1"/>
  <c r="M16" i="1"/>
  <c r="L19" i="1"/>
  <c r="L18" i="1"/>
  <c r="L17" i="1"/>
  <c r="L16" i="1"/>
  <c r="K19" i="1"/>
  <c r="K18" i="1"/>
  <c r="K17" i="1"/>
  <c r="K16" i="1"/>
  <c r="H19" i="1"/>
  <c r="H18" i="1"/>
  <c r="H17" i="1"/>
  <c r="H16" i="1"/>
  <c r="E19" i="1"/>
  <c r="BC19" i="1" s="1"/>
  <c r="E18" i="1"/>
  <c r="BC18" i="1" s="1"/>
  <c r="E17" i="1"/>
  <c r="BC17" i="1" s="1"/>
  <c r="E16" i="1"/>
  <c r="BC16" i="1" s="1"/>
  <c r="C17" i="1"/>
  <c r="C18" i="1"/>
  <c r="C19" i="1"/>
  <c r="C16" i="1"/>
  <c r="F19" i="1"/>
  <c r="F18" i="1"/>
  <c r="F17" i="1"/>
  <c r="F16" i="1"/>
  <c r="AQ23" i="1"/>
  <c r="AQ22" i="1"/>
  <c r="AQ21" i="1"/>
  <c r="AQ20" i="1"/>
  <c r="AQ47" i="1"/>
  <c r="AQ46" i="1"/>
  <c r="AQ45" i="1"/>
  <c r="AQ44" i="1"/>
  <c r="AQ55" i="1"/>
  <c r="AQ54" i="1"/>
  <c r="AQ53" i="1"/>
  <c r="AQ52" i="1"/>
  <c r="AQ51" i="1"/>
  <c r="AQ50" i="1"/>
  <c r="AQ49" i="1"/>
  <c r="AQ48" i="1"/>
  <c r="AQ43" i="1"/>
  <c r="AQ42" i="1"/>
  <c r="AQ41" i="1"/>
  <c r="AQ40" i="1"/>
  <c r="AQ27" i="1"/>
  <c r="AQ26" i="1"/>
  <c r="AQ25" i="1"/>
  <c r="AQ24" i="1"/>
  <c r="AQ31" i="1"/>
  <c r="AQ30" i="1"/>
  <c r="AQ29" i="1"/>
  <c r="AQ28" i="1"/>
  <c r="AQ67" i="1"/>
  <c r="AQ66" i="1"/>
  <c r="AQ65" i="1"/>
  <c r="AQ64" i="1"/>
  <c r="AQ35" i="1"/>
  <c r="AQ34" i="1"/>
  <c r="AQ33" i="1"/>
  <c r="AQ32" i="1"/>
  <c r="AQ59" i="1"/>
  <c r="AQ58" i="1"/>
  <c r="AQ57" i="1"/>
  <c r="AQ56" i="1"/>
  <c r="AQ39" i="1"/>
  <c r="AQ38" i="1"/>
  <c r="AQ37" i="1"/>
  <c r="AQ36" i="1"/>
  <c r="AQ63" i="1"/>
  <c r="AQ62" i="1"/>
  <c r="AQ61" i="1"/>
  <c r="AQ60" i="1"/>
  <c r="AQ15" i="1"/>
  <c r="AQ14" i="1"/>
  <c r="AQ13" i="1"/>
  <c r="AQ12" i="1"/>
  <c r="AN13" i="1"/>
  <c r="AN14" i="1"/>
  <c r="AN15" i="1"/>
  <c r="AN60" i="1"/>
  <c r="AN61" i="1"/>
  <c r="AN62" i="1"/>
  <c r="AN63" i="1"/>
  <c r="AN36" i="1"/>
  <c r="AN37" i="1"/>
  <c r="AN38" i="1"/>
  <c r="AN39" i="1"/>
  <c r="AN56" i="1"/>
  <c r="AN57" i="1"/>
  <c r="AN58" i="1"/>
  <c r="AN59" i="1"/>
  <c r="AN32" i="1"/>
  <c r="AN33" i="1"/>
  <c r="AN34" i="1"/>
  <c r="AN35" i="1"/>
  <c r="AN64" i="1"/>
  <c r="AN65" i="1"/>
  <c r="AN66" i="1"/>
  <c r="AN67" i="1"/>
  <c r="AN28" i="1"/>
  <c r="AN29" i="1"/>
  <c r="AN30" i="1"/>
  <c r="AN31" i="1"/>
  <c r="AN24" i="1"/>
  <c r="AN25" i="1"/>
  <c r="AN26" i="1"/>
  <c r="AN27" i="1"/>
  <c r="AN40" i="1"/>
  <c r="AN41" i="1"/>
  <c r="AN42" i="1"/>
  <c r="AN43" i="1"/>
  <c r="AN48" i="1"/>
  <c r="AN49" i="1"/>
  <c r="AN50" i="1"/>
  <c r="AN51" i="1"/>
  <c r="AN52" i="1"/>
  <c r="AN53" i="1"/>
  <c r="AN54" i="1"/>
  <c r="AN55" i="1"/>
  <c r="AN44" i="1"/>
  <c r="AN45" i="1"/>
  <c r="AN46" i="1"/>
  <c r="AN47" i="1"/>
  <c r="AN20" i="1"/>
  <c r="AN21" i="1"/>
  <c r="AN22" i="1"/>
  <c r="AN23" i="1"/>
  <c r="AN12" i="1"/>
  <c r="AT23" i="1"/>
  <c r="AT22" i="1"/>
  <c r="AT21" i="1"/>
  <c r="AT20" i="1"/>
  <c r="AT47" i="1"/>
  <c r="AT46" i="1"/>
  <c r="AT45" i="1"/>
  <c r="AT44" i="1"/>
  <c r="AT55" i="1"/>
  <c r="AT54" i="1"/>
  <c r="AT53" i="1"/>
  <c r="AT52" i="1"/>
  <c r="AT51" i="1"/>
  <c r="AT50" i="1"/>
  <c r="AT49" i="1"/>
  <c r="AT48" i="1"/>
  <c r="AT43" i="1"/>
  <c r="AT42" i="1"/>
  <c r="AT41" i="1"/>
  <c r="AT40" i="1"/>
  <c r="AT27" i="1"/>
  <c r="AT26" i="1"/>
  <c r="AT25" i="1"/>
  <c r="AT24" i="1"/>
  <c r="AT31" i="1"/>
  <c r="AT30" i="1"/>
  <c r="AT29" i="1"/>
  <c r="AT28" i="1"/>
  <c r="AT67" i="1"/>
  <c r="AT66" i="1"/>
  <c r="AT65" i="1"/>
  <c r="AT64" i="1"/>
  <c r="AT35" i="1"/>
  <c r="AT34" i="1"/>
  <c r="AT33" i="1"/>
  <c r="AT32" i="1"/>
  <c r="AT59" i="1"/>
  <c r="AT58" i="1"/>
  <c r="AT57" i="1"/>
  <c r="AT56" i="1"/>
  <c r="AT39" i="1"/>
  <c r="AT38" i="1"/>
  <c r="AT37" i="1"/>
  <c r="AT36" i="1"/>
  <c r="AT63" i="1"/>
  <c r="AT62" i="1"/>
  <c r="AT61" i="1"/>
  <c r="AT60" i="1"/>
  <c r="AT15" i="1"/>
  <c r="AT14" i="1"/>
  <c r="AT13" i="1"/>
  <c r="AT12" i="1"/>
  <c r="AK23" i="1"/>
  <c r="AK22" i="1"/>
  <c r="AK21" i="1"/>
  <c r="AK20" i="1"/>
  <c r="AK47" i="1"/>
  <c r="AK46" i="1"/>
  <c r="AK45" i="1"/>
  <c r="AK44" i="1"/>
  <c r="AK55" i="1"/>
  <c r="AK54" i="1"/>
  <c r="AK53" i="1"/>
  <c r="AK52" i="1"/>
  <c r="AK51" i="1"/>
  <c r="AK50" i="1"/>
  <c r="AK49" i="1"/>
  <c r="AK48" i="1"/>
  <c r="AK43" i="1"/>
  <c r="AK42" i="1"/>
  <c r="AK41" i="1"/>
  <c r="AK40" i="1"/>
  <c r="AK27" i="1"/>
  <c r="AK26" i="1"/>
  <c r="AK25" i="1"/>
  <c r="AK24" i="1"/>
  <c r="AK31" i="1"/>
  <c r="AK30" i="1"/>
  <c r="AK29" i="1"/>
  <c r="AK28" i="1"/>
  <c r="AK67" i="1"/>
  <c r="AK66" i="1"/>
  <c r="AK65" i="1"/>
  <c r="AK64" i="1"/>
  <c r="AK35" i="1"/>
  <c r="AK34" i="1"/>
  <c r="AK33" i="1"/>
  <c r="AK32" i="1"/>
  <c r="AK59" i="1"/>
  <c r="AK58" i="1"/>
  <c r="AK57" i="1"/>
  <c r="AK56" i="1"/>
  <c r="AK39" i="1"/>
  <c r="AK38" i="1"/>
  <c r="AK37" i="1"/>
  <c r="AK36" i="1"/>
  <c r="AK63" i="1"/>
  <c r="AK62" i="1"/>
  <c r="AK61" i="1"/>
  <c r="AK60" i="1"/>
  <c r="AK15" i="1"/>
  <c r="AK14" i="1"/>
  <c r="AK13" i="1"/>
  <c r="AK12" i="1"/>
  <c r="AH23" i="1"/>
  <c r="AH22" i="1"/>
  <c r="AH21" i="1"/>
  <c r="AH20" i="1"/>
  <c r="AH47" i="1"/>
  <c r="AH46" i="1"/>
  <c r="AH45" i="1"/>
  <c r="AH44" i="1"/>
  <c r="AH55" i="1"/>
  <c r="AH54" i="1"/>
  <c r="AH53" i="1"/>
  <c r="AH52" i="1"/>
  <c r="AH51" i="1"/>
  <c r="AH50" i="1"/>
  <c r="AH49" i="1"/>
  <c r="AH48" i="1"/>
  <c r="AH43" i="1"/>
  <c r="AH42" i="1"/>
  <c r="AH41" i="1"/>
  <c r="AH40" i="1"/>
  <c r="AH27" i="1"/>
  <c r="AH26" i="1"/>
  <c r="AH25" i="1"/>
  <c r="AH24" i="1"/>
  <c r="AH31" i="1"/>
  <c r="AH30" i="1"/>
  <c r="AH29" i="1"/>
  <c r="AH28" i="1"/>
  <c r="AH67" i="1"/>
  <c r="AH66" i="1"/>
  <c r="AH65" i="1"/>
  <c r="AH64" i="1"/>
  <c r="AH35" i="1"/>
  <c r="AH34" i="1"/>
  <c r="AH33" i="1"/>
  <c r="AH32" i="1"/>
  <c r="AH59" i="1"/>
  <c r="AH58" i="1"/>
  <c r="AH57" i="1"/>
  <c r="AH56" i="1"/>
  <c r="AH39" i="1"/>
  <c r="AH38" i="1"/>
  <c r="AH37" i="1"/>
  <c r="AH36" i="1"/>
  <c r="AH63" i="1"/>
  <c r="AH62" i="1"/>
  <c r="AH61" i="1"/>
  <c r="AH60" i="1"/>
  <c r="AH15" i="1"/>
  <c r="AH14" i="1"/>
  <c r="AH13" i="1"/>
  <c r="AH12" i="1"/>
  <c r="AE13" i="1"/>
  <c r="AE14" i="1"/>
  <c r="AE15" i="1"/>
  <c r="AE60" i="1"/>
  <c r="AE61" i="1"/>
  <c r="AE62" i="1"/>
  <c r="AE63" i="1"/>
  <c r="AE36" i="1"/>
  <c r="AE37" i="1"/>
  <c r="AE38" i="1"/>
  <c r="AE39" i="1"/>
  <c r="AE56" i="1"/>
  <c r="AE57" i="1"/>
  <c r="AE58" i="1"/>
  <c r="AE59" i="1"/>
  <c r="AE32" i="1"/>
  <c r="AE33" i="1"/>
  <c r="AE34" i="1"/>
  <c r="AE35" i="1"/>
  <c r="AE64" i="1"/>
  <c r="AE65" i="1"/>
  <c r="AE66" i="1"/>
  <c r="AE67" i="1"/>
  <c r="AE28" i="1"/>
  <c r="AE29" i="1"/>
  <c r="AE30" i="1"/>
  <c r="AE31" i="1"/>
  <c r="AE24" i="1"/>
  <c r="AE25" i="1"/>
  <c r="AE26" i="1"/>
  <c r="AE27" i="1"/>
  <c r="AE40" i="1"/>
  <c r="AE41" i="1"/>
  <c r="AE42" i="1"/>
  <c r="AE43" i="1"/>
  <c r="AE48" i="1"/>
  <c r="AE49" i="1"/>
  <c r="AE50" i="1"/>
  <c r="AE51" i="1"/>
  <c r="AE52" i="1"/>
  <c r="AE53" i="1"/>
  <c r="AE54" i="1"/>
  <c r="AE55" i="1"/>
  <c r="AE44" i="1"/>
  <c r="AE45" i="1"/>
  <c r="AE46" i="1"/>
  <c r="AE47" i="1"/>
  <c r="AE20" i="1"/>
  <c r="AE21" i="1"/>
  <c r="AE22" i="1"/>
  <c r="AE23" i="1"/>
  <c r="AE12" i="1"/>
  <c r="N18" i="1" l="1"/>
  <c r="N19" i="1"/>
  <c r="N17" i="1"/>
  <c r="N16" i="1"/>
  <c r="BI16" i="1"/>
  <c r="BJ16" i="1" s="1"/>
  <c r="BI17" i="1"/>
  <c r="BI18" i="1"/>
  <c r="BI19" i="1"/>
  <c r="AZ18" i="1"/>
  <c r="AW18" i="1"/>
  <c r="AW17" i="1"/>
  <c r="AZ17" i="1"/>
  <c r="AW19" i="1"/>
  <c r="AZ19" i="1"/>
  <c r="BV16" i="1"/>
  <c r="AW16" i="1"/>
  <c r="AZ16" i="1"/>
  <c r="AT19" i="1"/>
  <c r="AI19" i="1"/>
  <c r="BQ19" i="1"/>
  <c r="I19" i="1"/>
  <c r="Q19" i="1"/>
  <c r="BQ17" i="1"/>
  <c r="AL17" i="1"/>
  <c r="R17" i="1"/>
  <c r="AK19" i="1"/>
  <c r="AK16" i="1"/>
  <c r="AB18" i="1"/>
  <c r="O19" i="1"/>
  <c r="AH16" i="1"/>
  <c r="AB16" i="1"/>
  <c r="BV17" i="1"/>
  <c r="O17" i="1"/>
  <c r="AU17" i="1"/>
  <c r="AN19" i="1"/>
  <c r="J19" i="1"/>
  <c r="R19" i="1"/>
  <c r="AR19" i="1"/>
  <c r="AQ19" i="1"/>
  <c r="BM19" i="1"/>
  <c r="G19" i="1"/>
  <c r="AQ17" i="1"/>
  <c r="BN17" i="1"/>
  <c r="BT17" i="1"/>
  <c r="BM18" i="1"/>
  <c r="AL18" i="1"/>
  <c r="BT18" i="1"/>
  <c r="BN18" i="1"/>
  <c r="AF19" i="1"/>
  <c r="BP18" i="1"/>
  <c r="AE17" i="1"/>
  <c r="AN17" i="1"/>
  <c r="BP17" i="1"/>
  <c r="BW18" i="1"/>
  <c r="AF18" i="1"/>
  <c r="O18" i="1"/>
  <c r="AC18" i="1"/>
  <c r="AT18" i="1"/>
  <c r="BQ18" i="1"/>
  <c r="BT19" i="1"/>
  <c r="D19" i="1"/>
  <c r="AU19" i="1"/>
  <c r="BP19" i="1"/>
  <c r="BY18" i="1"/>
  <c r="R18" i="1"/>
  <c r="J17" i="1"/>
  <c r="AF17" i="1"/>
  <c r="BM16" i="1"/>
  <c r="BM17" i="1"/>
  <c r="I18" i="1"/>
  <c r="AK18" i="1"/>
  <c r="AE19" i="1"/>
  <c r="BN19" i="1"/>
  <c r="AB17" i="1"/>
  <c r="AT17" i="1"/>
  <c r="BS17" i="1"/>
  <c r="AK17" i="1"/>
  <c r="AC19" i="1"/>
  <c r="Q17" i="1"/>
  <c r="AO17" i="1"/>
  <c r="AT16" i="1"/>
  <c r="AH17" i="1"/>
  <c r="D17" i="1"/>
  <c r="AI18" i="1"/>
  <c r="AO18" i="1"/>
  <c r="AU18" i="1"/>
  <c r="BW19" i="1"/>
  <c r="AC17" i="1"/>
  <c r="BV19" i="1"/>
  <c r="AH19" i="1"/>
  <c r="AO19" i="1"/>
  <c r="I17" i="1"/>
  <c r="AE18" i="1"/>
  <c r="BS18" i="1"/>
  <c r="AQ16" i="1"/>
  <c r="BZ19" i="1"/>
  <c r="AI17" i="1"/>
  <c r="AB19" i="1"/>
  <c r="BY19" i="1"/>
  <c r="AR17" i="1"/>
  <c r="AR18" i="1"/>
  <c r="AN16" i="1"/>
  <c r="AN18" i="1"/>
  <c r="AQ18" i="1"/>
  <c r="AL19" i="1"/>
  <c r="AH18" i="1"/>
  <c r="AE16" i="1"/>
  <c r="J18" i="1"/>
  <c r="BP16" i="1"/>
  <c r="BS16" i="1"/>
  <c r="Q18" i="1"/>
  <c r="BV18" i="1"/>
  <c r="BS19" i="1"/>
  <c r="D16" i="1"/>
  <c r="D18" i="1"/>
  <c r="I16" i="1"/>
  <c r="G17" i="1"/>
  <c r="G18" i="1"/>
  <c r="Q16" i="1"/>
  <c r="BK19" i="1" l="1"/>
  <c r="BJ19" i="1"/>
  <c r="BK18" i="1"/>
  <c r="BJ18" i="1"/>
  <c r="BK17" i="1"/>
  <c r="BJ17" i="1"/>
  <c r="D13" i="1"/>
  <c r="D14" i="1"/>
  <c r="D15" i="1"/>
  <c r="D60" i="1"/>
  <c r="D61" i="1"/>
  <c r="D62" i="1"/>
  <c r="D63" i="1"/>
  <c r="D36" i="1"/>
  <c r="D37" i="1"/>
  <c r="D38" i="1"/>
  <c r="D39" i="1"/>
  <c r="D56" i="1"/>
  <c r="D57" i="1"/>
  <c r="D58" i="1"/>
  <c r="D59" i="1"/>
  <c r="D32" i="1"/>
  <c r="D33" i="1"/>
  <c r="D34" i="1"/>
  <c r="D35" i="1"/>
  <c r="D64" i="1"/>
  <c r="D65" i="1"/>
  <c r="D66" i="1"/>
  <c r="D67" i="1"/>
  <c r="D28" i="1"/>
  <c r="D29" i="1"/>
  <c r="D30" i="1"/>
  <c r="D31" i="1"/>
  <c r="D24" i="1"/>
  <c r="D25" i="1"/>
  <c r="D26" i="1"/>
  <c r="D27" i="1"/>
  <c r="D40" i="1"/>
  <c r="D41" i="1"/>
  <c r="D42" i="1"/>
  <c r="D43" i="1"/>
  <c r="D48" i="1"/>
  <c r="D49" i="1"/>
  <c r="D50" i="1"/>
  <c r="D51" i="1"/>
  <c r="D52" i="1"/>
  <c r="D53" i="1"/>
  <c r="D54" i="1"/>
  <c r="D55" i="1"/>
  <c r="D44" i="1"/>
  <c r="D45" i="1"/>
  <c r="D46" i="1"/>
  <c r="D47" i="1"/>
  <c r="D20" i="1"/>
  <c r="D21" i="1"/>
  <c r="D22" i="1"/>
  <c r="D23" i="1"/>
  <c r="D12" i="1"/>
  <c r="AW67" i="1"/>
  <c r="AW66" i="1"/>
  <c r="AW65" i="1"/>
  <c r="AR23" i="1"/>
  <c r="AR22" i="1"/>
  <c r="AR21" i="1"/>
  <c r="AR47" i="1"/>
  <c r="AR46" i="1"/>
  <c r="AR45" i="1"/>
  <c r="AR55" i="1"/>
  <c r="AR54" i="1"/>
  <c r="AR53" i="1"/>
  <c r="AR51" i="1"/>
  <c r="AR50" i="1"/>
  <c r="AR49" i="1"/>
  <c r="AR43" i="1"/>
  <c r="AR42" i="1"/>
  <c r="AR41" i="1"/>
  <c r="AR27" i="1"/>
  <c r="AR26" i="1"/>
  <c r="AR25" i="1"/>
  <c r="AR31" i="1"/>
  <c r="AR30" i="1"/>
  <c r="AR29" i="1"/>
  <c r="AR67" i="1"/>
  <c r="AR66" i="1"/>
  <c r="AR65" i="1"/>
  <c r="AR35" i="1"/>
  <c r="AR34" i="1"/>
  <c r="AR33" i="1"/>
  <c r="AR59" i="1"/>
  <c r="AR58" i="1"/>
  <c r="AR57" i="1"/>
  <c r="AR39" i="1"/>
  <c r="AR38" i="1"/>
  <c r="AR37" i="1"/>
  <c r="AR63" i="1"/>
  <c r="AR62" i="1"/>
  <c r="AR61" i="1"/>
  <c r="AR15" i="1"/>
  <c r="AR14" i="1"/>
  <c r="AR13" i="1"/>
  <c r="AO23" i="1"/>
  <c r="AO22" i="1"/>
  <c r="AO21" i="1"/>
  <c r="AO47" i="1"/>
  <c r="AO46" i="1"/>
  <c r="AO45" i="1"/>
  <c r="AO55" i="1"/>
  <c r="AO54" i="1"/>
  <c r="AO53" i="1"/>
  <c r="AO51" i="1"/>
  <c r="AO50" i="1"/>
  <c r="AO49" i="1"/>
  <c r="AO43" i="1"/>
  <c r="AO42" i="1"/>
  <c r="AO41" i="1"/>
  <c r="AO27" i="1"/>
  <c r="AO26" i="1"/>
  <c r="AO25" i="1"/>
  <c r="AO31" i="1"/>
  <c r="AO30" i="1"/>
  <c r="AO29" i="1"/>
  <c r="AO67" i="1"/>
  <c r="AO66" i="1"/>
  <c r="AO65" i="1"/>
  <c r="AO35" i="1"/>
  <c r="AO34" i="1"/>
  <c r="AO33" i="1"/>
  <c r="AO59" i="1"/>
  <c r="AO58" i="1"/>
  <c r="AO57" i="1"/>
  <c r="AO39" i="1"/>
  <c r="AO38" i="1"/>
  <c r="AO37" i="1"/>
  <c r="AO63" i="1"/>
  <c r="AO62" i="1"/>
  <c r="AO61" i="1"/>
  <c r="AO15" i="1"/>
  <c r="AO14" i="1"/>
  <c r="AO13" i="1"/>
  <c r="AI23" i="1"/>
  <c r="AI22" i="1"/>
  <c r="AI21" i="1"/>
  <c r="AI47" i="1"/>
  <c r="AI46" i="1"/>
  <c r="AI45" i="1"/>
  <c r="AI55" i="1"/>
  <c r="AI54" i="1"/>
  <c r="AI53" i="1"/>
  <c r="AI51" i="1"/>
  <c r="AI50" i="1"/>
  <c r="AI49" i="1"/>
  <c r="AI43" i="1"/>
  <c r="AI42" i="1"/>
  <c r="AI41" i="1"/>
  <c r="AI27" i="1"/>
  <c r="AI26" i="1"/>
  <c r="AI25" i="1"/>
  <c r="AI31" i="1"/>
  <c r="AI30" i="1"/>
  <c r="AI29" i="1"/>
  <c r="AI67" i="1"/>
  <c r="AI66" i="1"/>
  <c r="AI65" i="1"/>
  <c r="AI35" i="1"/>
  <c r="AI34" i="1"/>
  <c r="AI33" i="1"/>
  <c r="AI59" i="1"/>
  <c r="AI58" i="1"/>
  <c r="AI57" i="1"/>
  <c r="AI39" i="1"/>
  <c r="AI38" i="1"/>
  <c r="AI37" i="1"/>
  <c r="AI63" i="1"/>
  <c r="AI62" i="1"/>
  <c r="AI61" i="1"/>
  <c r="AI15" i="1"/>
  <c r="AI14" i="1"/>
  <c r="AI13" i="1"/>
  <c r="AF23" i="1"/>
  <c r="AF22" i="1"/>
  <c r="AF21" i="1"/>
  <c r="AF47" i="1"/>
  <c r="AF46" i="1"/>
  <c r="AF45" i="1"/>
  <c r="AF55" i="1"/>
  <c r="AF54" i="1"/>
  <c r="AF53" i="1"/>
  <c r="AF51" i="1"/>
  <c r="AF50" i="1"/>
  <c r="AF49" i="1"/>
  <c r="AF43" i="1"/>
  <c r="AF42" i="1"/>
  <c r="AF41" i="1"/>
  <c r="AF27" i="1"/>
  <c r="AF26" i="1"/>
  <c r="AF25" i="1"/>
  <c r="AF31" i="1"/>
  <c r="AF30" i="1"/>
  <c r="AF29" i="1"/>
  <c r="AF67" i="1"/>
  <c r="AF66" i="1"/>
  <c r="AF65" i="1"/>
  <c r="AF35" i="1"/>
  <c r="AF34" i="1"/>
  <c r="AF33" i="1"/>
  <c r="AF59" i="1"/>
  <c r="AF58" i="1"/>
  <c r="AF57" i="1"/>
  <c r="AF39" i="1"/>
  <c r="AF38" i="1"/>
  <c r="AF37" i="1"/>
  <c r="AF63" i="1"/>
  <c r="AF62" i="1"/>
  <c r="AF61" i="1"/>
  <c r="AF15" i="1"/>
  <c r="AF14" i="1"/>
  <c r="AF13" i="1"/>
  <c r="BY23" i="1"/>
  <c r="BY22" i="1"/>
  <c r="BY47" i="1"/>
  <c r="BY46" i="1"/>
  <c r="BY55" i="1"/>
  <c r="BY54" i="1"/>
  <c r="BY51" i="1"/>
  <c r="BY50" i="1"/>
  <c r="BY43" i="1"/>
  <c r="BY42" i="1"/>
  <c r="BY27" i="1"/>
  <c r="BY26" i="1"/>
  <c r="BY31" i="1"/>
  <c r="BY30" i="1"/>
  <c r="BY67" i="1"/>
  <c r="BY66" i="1"/>
  <c r="BY35" i="1"/>
  <c r="BY34" i="1"/>
  <c r="BY59" i="1"/>
  <c r="BY58" i="1"/>
  <c r="BY39" i="1"/>
  <c r="BY38" i="1"/>
  <c r="BY63" i="1"/>
  <c r="BY62" i="1"/>
  <c r="BY15" i="1"/>
  <c r="BY14" i="1"/>
  <c r="BV23" i="1"/>
  <c r="BV22" i="1"/>
  <c r="BV21" i="1"/>
  <c r="BV15" i="1"/>
  <c r="BV14" i="1"/>
  <c r="BV13" i="1"/>
  <c r="BS23" i="1"/>
  <c r="BS22" i="1"/>
  <c r="BS21" i="1"/>
  <c r="BS20" i="1"/>
  <c r="BS47" i="1"/>
  <c r="BS46" i="1"/>
  <c r="BS45" i="1"/>
  <c r="BS44" i="1"/>
  <c r="BS55" i="1"/>
  <c r="BS54" i="1"/>
  <c r="BS53" i="1"/>
  <c r="BS52" i="1"/>
  <c r="BS51" i="1"/>
  <c r="BS50" i="1"/>
  <c r="BS49" i="1"/>
  <c r="BS48" i="1"/>
  <c r="BS43" i="1"/>
  <c r="BS42" i="1"/>
  <c r="BS41" i="1"/>
  <c r="BS40" i="1"/>
  <c r="BS27" i="1"/>
  <c r="BS26" i="1"/>
  <c r="BS25" i="1"/>
  <c r="BS24" i="1"/>
  <c r="BS31" i="1"/>
  <c r="BS30" i="1"/>
  <c r="BS29" i="1"/>
  <c r="BS28" i="1"/>
  <c r="BS67" i="1"/>
  <c r="BS66" i="1"/>
  <c r="BS65" i="1"/>
  <c r="BS64" i="1"/>
  <c r="BS35" i="1"/>
  <c r="BS34" i="1"/>
  <c r="BS33" i="1"/>
  <c r="BS32" i="1"/>
  <c r="BS59" i="1"/>
  <c r="BS58" i="1"/>
  <c r="BS57" i="1"/>
  <c r="BS56" i="1"/>
  <c r="BS39" i="1"/>
  <c r="BS38" i="1"/>
  <c r="BS37" i="1"/>
  <c r="BS36" i="1"/>
  <c r="BS63" i="1"/>
  <c r="BS62" i="1"/>
  <c r="BS61" i="1"/>
  <c r="BS60" i="1"/>
  <c r="BS15" i="1"/>
  <c r="BS14" i="1"/>
  <c r="BS13" i="1"/>
  <c r="BS12" i="1"/>
  <c r="BP23" i="1"/>
  <c r="BP22" i="1"/>
  <c r="BP21" i="1"/>
  <c r="BP20" i="1"/>
  <c r="BP47" i="1"/>
  <c r="BP46" i="1"/>
  <c r="BP45" i="1"/>
  <c r="BP44" i="1"/>
  <c r="BP55" i="1"/>
  <c r="BP54" i="1"/>
  <c r="BP53" i="1"/>
  <c r="BP52" i="1"/>
  <c r="BP51" i="1"/>
  <c r="BP50" i="1"/>
  <c r="BP49" i="1"/>
  <c r="BP48" i="1"/>
  <c r="BP43" i="1"/>
  <c r="BP42" i="1"/>
  <c r="BP41" i="1"/>
  <c r="BP40" i="1"/>
  <c r="BP27" i="1"/>
  <c r="BP26" i="1"/>
  <c r="BP25" i="1"/>
  <c r="BP24" i="1"/>
  <c r="BP31" i="1"/>
  <c r="BP30" i="1"/>
  <c r="BP29" i="1"/>
  <c r="BP28" i="1"/>
  <c r="BP67" i="1"/>
  <c r="BP66" i="1"/>
  <c r="BP65" i="1"/>
  <c r="BP64" i="1"/>
  <c r="BP35" i="1"/>
  <c r="BP34" i="1"/>
  <c r="BP33" i="1"/>
  <c r="BP32" i="1"/>
  <c r="BP59" i="1"/>
  <c r="BP58" i="1"/>
  <c r="BP57" i="1"/>
  <c r="BP56" i="1"/>
  <c r="BP39" i="1"/>
  <c r="BP38" i="1"/>
  <c r="BP37" i="1"/>
  <c r="BP36" i="1"/>
  <c r="BP63" i="1"/>
  <c r="BP62" i="1"/>
  <c r="BP61" i="1"/>
  <c r="BP60" i="1"/>
  <c r="BP15" i="1"/>
  <c r="BP14" i="1"/>
  <c r="BP13" i="1"/>
  <c r="BP12" i="1"/>
  <c r="BM23" i="1"/>
  <c r="BM22" i="1"/>
  <c r="BM21" i="1"/>
  <c r="BM20" i="1"/>
  <c r="BM47" i="1"/>
  <c r="BM46" i="1"/>
  <c r="BM45" i="1"/>
  <c r="BM44" i="1"/>
  <c r="BM55" i="1"/>
  <c r="BM54" i="1"/>
  <c r="BM53" i="1"/>
  <c r="BM52" i="1"/>
  <c r="BM51" i="1"/>
  <c r="BM50" i="1"/>
  <c r="BM49" i="1"/>
  <c r="BM48" i="1"/>
  <c r="BM43" i="1"/>
  <c r="BM42" i="1"/>
  <c r="BM41" i="1"/>
  <c r="BM40" i="1"/>
  <c r="BM27" i="1"/>
  <c r="BM26" i="1"/>
  <c r="BM25" i="1"/>
  <c r="BM24" i="1"/>
  <c r="BM31" i="1"/>
  <c r="BM30" i="1"/>
  <c r="BM29" i="1"/>
  <c r="BM28" i="1"/>
  <c r="BM67" i="1"/>
  <c r="BM66" i="1"/>
  <c r="BM65" i="1"/>
  <c r="BM64" i="1"/>
  <c r="BM35" i="1"/>
  <c r="BM34" i="1"/>
  <c r="BM33" i="1"/>
  <c r="BM32" i="1"/>
  <c r="BM59" i="1"/>
  <c r="BM58" i="1"/>
  <c r="BM57" i="1"/>
  <c r="BM56" i="1"/>
  <c r="BM39" i="1"/>
  <c r="BM38" i="1"/>
  <c r="BM37" i="1"/>
  <c r="BM36" i="1"/>
  <c r="BM63" i="1"/>
  <c r="BM62" i="1"/>
  <c r="BM61" i="1"/>
  <c r="BM60" i="1"/>
  <c r="BM15" i="1"/>
  <c r="BM14" i="1"/>
  <c r="BM13" i="1"/>
  <c r="BM12" i="1"/>
  <c r="AB23" i="1"/>
  <c r="AB22" i="1"/>
  <c r="AB21" i="1"/>
  <c r="AB20" i="1"/>
  <c r="AB47" i="1"/>
  <c r="AB46" i="1"/>
  <c r="AB45" i="1"/>
  <c r="AB44" i="1"/>
  <c r="AB55" i="1"/>
  <c r="AB54" i="1"/>
  <c r="AB53" i="1"/>
  <c r="AB52" i="1"/>
  <c r="AB51" i="1"/>
  <c r="AB50" i="1"/>
  <c r="AB49" i="1"/>
  <c r="AB48" i="1"/>
  <c r="AB43" i="1"/>
  <c r="AB42" i="1"/>
  <c r="AB41" i="1"/>
  <c r="AB40" i="1"/>
  <c r="AB27" i="1"/>
  <c r="AB26" i="1"/>
  <c r="AB25" i="1"/>
  <c r="AB24" i="1"/>
  <c r="AB31" i="1"/>
  <c r="AB30" i="1"/>
  <c r="AB29" i="1"/>
  <c r="AB28" i="1"/>
  <c r="AB67" i="1"/>
  <c r="AB66" i="1"/>
  <c r="AB65" i="1"/>
  <c r="AB64" i="1"/>
  <c r="AB35" i="1"/>
  <c r="AB34" i="1"/>
  <c r="AB33" i="1"/>
  <c r="AB32" i="1"/>
  <c r="AB59" i="1"/>
  <c r="AB58" i="1"/>
  <c r="AB57" i="1"/>
  <c r="AB56" i="1"/>
  <c r="AB39" i="1"/>
  <c r="AB38" i="1"/>
  <c r="AB37" i="1"/>
  <c r="AB36" i="1"/>
  <c r="AB63" i="1"/>
  <c r="AB62" i="1"/>
  <c r="AB61" i="1"/>
  <c r="AB60" i="1"/>
  <c r="AB15" i="1"/>
  <c r="AB14" i="1"/>
  <c r="AB13" i="1"/>
  <c r="AB12" i="1"/>
  <c r="Q23" i="1"/>
  <c r="Q22" i="1"/>
  <c r="Q21" i="1"/>
  <c r="Q20" i="1"/>
  <c r="Q47" i="1"/>
  <c r="Q46" i="1"/>
  <c r="Q45" i="1"/>
  <c r="Q44" i="1"/>
  <c r="Q55" i="1"/>
  <c r="Q54" i="1"/>
  <c r="Q53" i="1"/>
  <c r="Q52" i="1"/>
  <c r="Q51" i="1"/>
  <c r="Q50" i="1"/>
  <c r="Q49" i="1"/>
  <c r="Q48" i="1"/>
  <c r="Q43" i="1"/>
  <c r="Q42" i="1"/>
  <c r="Q41" i="1"/>
  <c r="Q40" i="1"/>
  <c r="Q27" i="1"/>
  <c r="Q26" i="1"/>
  <c r="Q25" i="1"/>
  <c r="Q24" i="1"/>
  <c r="Q31" i="1"/>
  <c r="Q30" i="1"/>
  <c r="Q29" i="1"/>
  <c r="Q28" i="1"/>
  <c r="Q67" i="1"/>
  <c r="Q66" i="1"/>
  <c r="Q65" i="1"/>
  <c r="Q64" i="1"/>
  <c r="Q35" i="1"/>
  <c r="Q34" i="1"/>
  <c r="Q33" i="1"/>
  <c r="Q32" i="1"/>
  <c r="Q59" i="1"/>
  <c r="Q58" i="1"/>
  <c r="Q57" i="1"/>
  <c r="Q56" i="1"/>
  <c r="Q39" i="1"/>
  <c r="Q38" i="1"/>
  <c r="Q37" i="1"/>
  <c r="Q36" i="1"/>
  <c r="Q63" i="1"/>
  <c r="Q62" i="1"/>
  <c r="Q61" i="1"/>
  <c r="Q60" i="1"/>
  <c r="Q15" i="1"/>
  <c r="Q14" i="1"/>
  <c r="Q13" i="1"/>
  <c r="Q12" i="1"/>
  <c r="I13" i="1"/>
  <c r="I14" i="1"/>
  <c r="I15" i="1"/>
  <c r="I60" i="1"/>
  <c r="I61" i="1"/>
  <c r="I62" i="1"/>
  <c r="I63" i="1"/>
  <c r="I36" i="1"/>
  <c r="I37" i="1"/>
  <c r="I38" i="1"/>
  <c r="I39" i="1"/>
  <c r="I56" i="1"/>
  <c r="I57" i="1"/>
  <c r="I58" i="1"/>
  <c r="I59" i="1"/>
  <c r="I32" i="1"/>
  <c r="I33" i="1"/>
  <c r="I34" i="1"/>
  <c r="I35" i="1"/>
  <c r="I64" i="1"/>
  <c r="I65" i="1"/>
  <c r="I66" i="1"/>
  <c r="I67" i="1"/>
  <c r="I28" i="1"/>
  <c r="I29" i="1"/>
  <c r="I30" i="1"/>
  <c r="I31" i="1"/>
  <c r="I24" i="1"/>
  <c r="I25" i="1"/>
  <c r="I26" i="1"/>
  <c r="I27" i="1"/>
  <c r="I40" i="1"/>
  <c r="I41" i="1"/>
  <c r="I42" i="1"/>
  <c r="I43" i="1"/>
  <c r="I48" i="1"/>
  <c r="I49" i="1"/>
  <c r="I50" i="1"/>
  <c r="I51" i="1"/>
  <c r="I52" i="1"/>
  <c r="I53" i="1"/>
  <c r="I54" i="1"/>
  <c r="I55" i="1"/>
  <c r="I44" i="1"/>
  <c r="I45" i="1"/>
  <c r="I46" i="1"/>
  <c r="I47" i="1"/>
  <c r="I20" i="1"/>
  <c r="I21" i="1"/>
  <c r="I22" i="1"/>
  <c r="I23" i="1"/>
  <c r="I12" i="1"/>
  <c r="F60" i="1"/>
  <c r="F61" i="1"/>
  <c r="F62" i="1"/>
  <c r="F63" i="1"/>
  <c r="F36" i="1"/>
  <c r="F37" i="1"/>
  <c r="F38" i="1"/>
  <c r="F39" i="1"/>
  <c r="F56" i="1"/>
  <c r="F57" i="1"/>
  <c r="F58" i="1"/>
  <c r="F59" i="1"/>
  <c r="F32" i="1"/>
  <c r="F33" i="1"/>
  <c r="F34" i="1"/>
  <c r="F35" i="1"/>
  <c r="F64" i="1"/>
  <c r="F65" i="1"/>
  <c r="F66" i="1"/>
  <c r="F67" i="1"/>
  <c r="F28" i="1"/>
  <c r="F29" i="1"/>
  <c r="F30" i="1"/>
  <c r="F31" i="1"/>
  <c r="F24" i="1"/>
  <c r="F25" i="1"/>
  <c r="F26" i="1"/>
  <c r="F27" i="1"/>
  <c r="F40" i="1"/>
  <c r="F41" i="1"/>
  <c r="F42" i="1"/>
  <c r="F43" i="1"/>
  <c r="F48" i="1"/>
  <c r="F49" i="1"/>
  <c r="F50" i="1"/>
  <c r="F51" i="1"/>
  <c r="F52" i="1"/>
  <c r="F53" i="1"/>
  <c r="F54" i="1"/>
  <c r="F55" i="1"/>
  <c r="F44" i="1"/>
  <c r="F45" i="1"/>
  <c r="F46" i="1"/>
  <c r="F47" i="1"/>
  <c r="F20" i="1"/>
  <c r="F21" i="1"/>
  <c r="F22" i="1"/>
  <c r="F23" i="1"/>
  <c r="J23" i="1"/>
  <c r="J22" i="1"/>
  <c r="J21" i="1"/>
  <c r="J47" i="1"/>
  <c r="J46" i="1"/>
  <c r="J45" i="1"/>
  <c r="J55" i="1"/>
  <c r="J54" i="1"/>
  <c r="J53" i="1"/>
  <c r="J51" i="1"/>
  <c r="J50" i="1"/>
  <c r="J49" i="1"/>
  <c r="J43" i="1"/>
  <c r="J42" i="1"/>
  <c r="J41" i="1"/>
  <c r="J27" i="1"/>
  <c r="J26" i="1"/>
  <c r="J25" i="1"/>
  <c r="J31" i="1"/>
  <c r="J30" i="1"/>
  <c r="J29" i="1"/>
  <c r="J67" i="1"/>
  <c r="J66" i="1"/>
  <c r="J65" i="1"/>
  <c r="J35" i="1"/>
  <c r="J34" i="1"/>
  <c r="J33" i="1"/>
  <c r="J59" i="1"/>
  <c r="J58" i="1"/>
  <c r="J57" i="1"/>
  <c r="J39" i="1"/>
  <c r="J38" i="1"/>
  <c r="J37" i="1"/>
  <c r="J63" i="1"/>
  <c r="J62" i="1"/>
  <c r="J61" i="1"/>
  <c r="J15" i="1"/>
  <c r="J14" i="1"/>
  <c r="J13" i="1"/>
  <c r="F13" i="1"/>
  <c r="F14" i="1"/>
  <c r="F15" i="1"/>
  <c r="F12" i="1"/>
  <c r="BZ23" i="1"/>
  <c r="BZ47" i="1"/>
  <c r="BZ55" i="1"/>
  <c r="BZ51" i="1"/>
  <c r="BZ43" i="1"/>
  <c r="BZ27" i="1"/>
  <c r="BZ31" i="1"/>
  <c r="BZ67" i="1"/>
  <c r="BZ35" i="1"/>
  <c r="BZ59" i="1"/>
  <c r="BZ39" i="1"/>
  <c r="BZ63" i="1"/>
  <c r="BZ15" i="1"/>
  <c r="BW23" i="1"/>
  <c r="BW22" i="1"/>
  <c r="BW15" i="1"/>
  <c r="BW14" i="1"/>
  <c r="BT23" i="1"/>
  <c r="BT22" i="1"/>
  <c r="BT21" i="1"/>
  <c r="BT47" i="1"/>
  <c r="BT46" i="1"/>
  <c r="BT45" i="1"/>
  <c r="BT55" i="1"/>
  <c r="BT54" i="1"/>
  <c r="BT53" i="1"/>
  <c r="BT51" i="1"/>
  <c r="BT50" i="1"/>
  <c r="BT49" i="1"/>
  <c r="BT43" i="1"/>
  <c r="BT42" i="1"/>
  <c r="BT41" i="1"/>
  <c r="BT27" i="1"/>
  <c r="BT26" i="1"/>
  <c r="BT25" i="1"/>
  <c r="BT31" i="1"/>
  <c r="BT30" i="1"/>
  <c r="BT29" i="1"/>
  <c r="BT67" i="1"/>
  <c r="BT66" i="1"/>
  <c r="BT65" i="1"/>
  <c r="BT35" i="1"/>
  <c r="BT34" i="1"/>
  <c r="BT33" i="1"/>
  <c r="BT59" i="1"/>
  <c r="BT58" i="1"/>
  <c r="BT57" i="1"/>
  <c r="BT39" i="1"/>
  <c r="BT38" i="1"/>
  <c r="BT37" i="1"/>
  <c r="BT63" i="1"/>
  <c r="BT62" i="1"/>
  <c r="BT61" i="1"/>
  <c r="BT15" i="1"/>
  <c r="BT14" i="1"/>
  <c r="BT13" i="1"/>
  <c r="BQ23" i="1"/>
  <c r="BQ22" i="1"/>
  <c r="BQ21" i="1"/>
  <c r="BQ47" i="1"/>
  <c r="BQ46" i="1"/>
  <c r="BQ45" i="1"/>
  <c r="BQ55" i="1"/>
  <c r="BQ54" i="1"/>
  <c r="BQ53" i="1"/>
  <c r="BQ51" i="1"/>
  <c r="BQ50" i="1"/>
  <c r="BQ49" i="1"/>
  <c r="BQ43" i="1"/>
  <c r="BQ42" i="1"/>
  <c r="BQ41" i="1"/>
  <c r="BQ27" i="1"/>
  <c r="BQ26" i="1"/>
  <c r="BQ25" i="1"/>
  <c r="BQ31" i="1"/>
  <c r="BQ30" i="1"/>
  <c r="BQ29" i="1"/>
  <c r="BQ67" i="1"/>
  <c r="BQ66" i="1"/>
  <c r="BQ65" i="1"/>
  <c r="BQ35" i="1"/>
  <c r="BQ34" i="1"/>
  <c r="BQ33" i="1"/>
  <c r="BQ59" i="1"/>
  <c r="BQ58" i="1"/>
  <c r="BQ57" i="1"/>
  <c r="BQ39" i="1"/>
  <c r="BQ38" i="1"/>
  <c r="BQ37" i="1"/>
  <c r="BQ63" i="1"/>
  <c r="BQ62" i="1"/>
  <c r="BQ61" i="1"/>
  <c r="BQ15" i="1"/>
  <c r="BQ14" i="1"/>
  <c r="BQ13" i="1"/>
  <c r="BN23" i="1"/>
  <c r="BN22" i="1"/>
  <c r="BN21" i="1"/>
  <c r="BN47" i="1"/>
  <c r="BN46" i="1"/>
  <c r="BN45" i="1"/>
  <c r="BN55" i="1"/>
  <c r="BN54" i="1"/>
  <c r="BN53" i="1"/>
  <c r="BN51" i="1"/>
  <c r="BN50" i="1"/>
  <c r="BN49" i="1"/>
  <c r="BN43" i="1"/>
  <c r="BN42" i="1"/>
  <c r="BN41" i="1"/>
  <c r="BN27" i="1"/>
  <c r="BN26" i="1"/>
  <c r="BN25" i="1"/>
  <c r="BN31" i="1"/>
  <c r="BN30" i="1"/>
  <c r="BN29" i="1"/>
  <c r="BN67" i="1"/>
  <c r="BN66" i="1"/>
  <c r="BN65" i="1"/>
  <c r="BN35" i="1"/>
  <c r="BN34" i="1"/>
  <c r="BN33" i="1"/>
  <c r="BN59" i="1"/>
  <c r="BN58" i="1"/>
  <c r="BN57" i="1"/>
  <c r="BN39" i="1"/>
  <c r="BN38" i="1"/>
  <c r="BN37" i="1"/>
  <c r="BN63" i="1"/>
  <c r="BN62" i="1"/>
  <c r="BN61" i="1"/>
  <c r="BN15" i="1"/>
  <c r="BN14" i="1"/>
  <c r="BN13" i="1"/>
  <c r="AX67" i="1"/>
  <c r="AX66" i="1"/>
  <c r="AX65" i="1"/>
  <c r="AU23" i="1"/>
  <c r="AU22" i="1"/>
  <c r="AU21" i="1"/>
  <c r="AU47" i="1"/>
  <c r="AU46" i="1"/>
  <c r="AU45" i="1"/>
  <c r="AU55" i="1"/>
  <c r="AU54" i="1"/>
  <c r="AU53" i="1"/>
  <c r="AU51" i="1"/>
  <c r="AU50" i="1"/>
  <c r="AU49" i="1"/>
  <c r="AU43" i="1"/>
  <c r="AU42" i="1"/>
  <c r="AU41" i="1"/>
  <c r="AU27" i="1"/>
  <c r="AU26" i="1"/>
  <c r="AU25" i="1"/>
  <c r="AU31" i="1"/>
  <c r="AU30" i="1"/>
  <c r="AU29" i="1"/>
  <c r="AU67" i="1"/>
  <c r="AU66" i="1"/>
  <c r="AU65" i="1"/>
  <c r="AU35" i="1"/>
  <c r="AU34" i="1"/>
  <c r="AU33" i="1"/>
  <c r="AU59" i="1"/>
  <c r="AU58" i="1"/>
  <c r="AU57" i="1"/>
  <c r="AU39" i="1"/>
  <c r="AU38" i="1"/>
  <c r="AU37" i="1"/>
  <c r="AU63" i="1"/>
  <c r="AU62" i="1"/>
  <c r="AU61" i="1"/>
  <c r="AU15" i="1"/>
  <c r="AU14" i="1"/>
  <c r="AU13" i="1"/>
  <c r="AL23" i="1"/>
  <c r="AL22" i="1"/>
  <c r="AL21" i="1"/>
  <c r="AL47" i="1"/>
  <c r="AL46" i="1"/>
  <c r="AL45" i="1"/>
  <c r="AL55" i="1"/>
  <c r="AL54" i="1"/>
  <c r="AL53" i="1"/>
  <c r="AL51" i="1"/>
  <c r="AL50" i="1"/>
  <c r="AL49" i="1"/>
  <c r="AL43" i="1"/>
  <c r="AL42" i="1"/>
  <c r="AL41" i="1"/>
  <c r="AL27" i="1"/>
  <c r="AL26" i="1"/>
  <c r="AL25" i="1"/>
  <c r="AL31" i="1"/>
  <c r="AL30" i="1"/>
  <c r="AL29" i="1"/>
  <c r="AL67" i="1"/>
  <c r="AL66" i="1"/>
  <c r="AL65" i="1"/>
  <c r="AL35" i="1"/>
  <c r="AL34" i="1"/>
  <c r="AL33" i="1"/>
  <c r="AL59" i="1"/>
  <c r="AL58" i="1"/>
  <c r="AL57" i="1"/>
  <c r="AL39" i="1"/>
  <c r="AL38" i="1"/>
  <c r="AL37" i="1"/>
  <c r="AL63" i="1"/>
  <c r="AL62" i="1"/>
  <c r="AL61" i="1"/>
  <c r="AL15" i="1"/>
  <c r="AL14" i="1"/>
  <c r="AL13" i="1"/>
  <c r="AC23" i="1"/>
  <c r="AC22" i="1"/>
  <c r="AC21" i="1"/>
  <c r="AC47" i="1"/>
  <c r="AC46" i="1"/>
  <c r="AC45" i="1"/>
  <c r="AC55" i="1"/>
  <c r="AC54" i="1"/>
  <c r="AC53" i="1"/>
  <c r="AC51" i="1"/>
  <c r="AC50" i="1"/>
  <c r="AC49" i="1"/>
  <c r="AC43" i="1"/>
  <c r="AC42" i="1"/>
  <c r="AC41" i="1"/>
  <c r="AC27" i="1"/>
  <c r="AC26" i="1"/>
  <c r="AC25" i="1"/>
  <c r="AC31" i="1"/>
  <c r="AC30" i="1"/>
  <c r="AC29" i="1"/>
  <c r="AC67" i="1"/>
  <c r="AC66" i="1"/>
  <c r="AC65" i="1"/>
  <c r="AC35" i="1"/>
  <c r="AC34" i="1"/>
  <c r="AC33" i="1"/>
  <c r="AC59" i="1"/>
  <c r="AC58" i="1"/>
  <c r="AC57" i="1"/>
  <c r="AC39" i="1"/>
  <c r="AC38" i="1"/>
  <c r="AC37" i="1"/>
  <c r="AC63" i="1"/>
  <c r="AC62" i="1"/>
  <c r="AC61" i="1"/>
  <c r="AC15" i="1"/>
  <c r="AC14" i="1"/>
  <c r="AC13" i="1"/>
  <c r="R23" i="1"/>
  <c r="R22" i="1"/>
  <c r="R21" i="1"/>
  <c r="R47" i="1"/>
  <c r="R46" i="1"/>
  <c r="R45" i="1"/>
  <c r="R55" i="1"/>
  <c r="R54" i="1"/>
  <c r="R53" i="1"/>
  <c r="R51" i="1"/>
  <c r="R50" i="1"/>
  <c r="R49" i="1"/>
  <c r="R43" i="1"/>
  <c r="R42" i="1"/>
  <c r="R41" i="1"/>
  <c r="R27" i="1"/>
  <c r="R26" i="1"/>
  <c r="R25" i="1"/>
  <c r="R31" i="1"/>
  <c r="R30" i="1"/>
  <c r="R29" i="1"/>
  <c r="R67" i="1"/>
  <c r="R66" i="1"/>
  <c r="R65" i="1"/>
  <c r="R35" i="1"/>
  <c r="R34" i="1"/>
  <c r="R33" i="1"/>
  <c r="R59" i="1"/>
  <c r="R58" i="1"/>
  <c r="R57" i="1"/>
  <c r="R39" i="1"/>
  <c r="R38" i="1"/>
  <c r="R37" i="1"/>
  <c r="R63" i="1"/>
  <c r="R62" i="1"/>
  <c r="R61" i="1"/>
  <c r="R15" i="1"/>
  <c r="R14" i="1"/>
  <c r="R13" i="1"/>
  <c r="O23" i="1"/>
  <c r="O22" i="1"/>
  <c r="O21" i="1"/>
  <c r="O47" i="1"/>
  <c r="O46" i="1"/>
  <c r="O45" i="1"/>
  <c r="O55" i="1"/>
  <c r="O54" i="1"/>
  <c r="O53" i="1"/>
  <c r="O51" i="1"/>
  <c r="O50" i="1"/>
  <c r="O49" i="1"/>
  <c r="O43" i="1"/>
  <c r="O42" i="1"/>
  <c r="O41" i="1"/>
  <c r="O27" i="1"/>
  <c r="O26" i="1"/>
  <c r="O25" i="1"/>
  <c r="O31" i="1"/>
  <c r="O30" i="1"/>
  <c r="O29" i="1"/>
  <c r="O67" i="1"/>
  <c r="O66" i="1"/>
  <c r="O65" i="1"/>
  <c r="O35" i="1"/>
  <c r="O34" i="1"/>
  <c r="O33" i="1"/>
  <c r="O59" i="1"/>
  <c r="O58" i="1"/>
  <c r="O57" i="1"/>
  <c r="O39" i="1"/>
  <c r="O38" i="1"/>
  <c r="O37" i="1"/>
  <c r="O63" i="1"/>
  <c r="O62" i="1"/>
  <c r="O61" i="1"/>
  <c r="O15" i="1"/>
  <c r="O14" i="1"/>
  <c r="O13" i="1"/>
  <c r="G14" i="1"/>
  <c r="G15" i="1"/>
  <c r="G61" i="1"/>
  <c r="G62" i="1"/>
  <c r="G63" i="1"/>
  <c r="G37" i="1"/>
  <c r="G38" i="1"/>
  <c r="G39" i="1"/>
  <c r="G57" i="1"/>
  <c r="G58" i="1"/>
  <c r="G59" i="1"/>
  <c r="G33" i="1"/>
  <c r="G34" i="1"/>
  <c r="G35" i="1"/>
  <c r="G65" i="1"/>
  <c r="G66" i="1"/>
  <c r="G67" i="1"/>
  <c r="G29" i="1"/>
  <c r="G30" i="1"/>
  <c r="G31" i="1"/>
  <c r="G25" i="1"/>
  <c r="G26" i="1"/>
  <c r="G27" i="1"/>
  <c r="G41" i="1"/>
  <c r="G42" i="1"/>
  <c r="G43" i="1"/>
  <c r="G49" i="1"/>
  <c r="G50" i="1"/>
  <c r="G51" i="1"/>
  <c r="G53" i="1"/>
  <c r="G54" i="1"/>
  <c r="G55" i="1"/>
  <c r="G45" i="1"/>
  <c r="G46" i="1"/>
  <c r="G47" i="1"/>
  <c r="G21" i="1"/>
  <c r="G22" i="1"/>
  <c r="G23" i="1"/>
  <c r="G13" i="1"/>
</calcChain>
</file>

<file path=xl/sharedStrings.xml><?xml version="1.0" encoding="utf-8"?>
<sst xmlns="http://schemas.openxmlformats.org/spreadsheetml/2006/main" count="661" uniqueCount="66">
  <si>
    <t>Год</t>
  </si>
  <si>
    <t>Тамбовская область</t>
  </si>
  <si>
    <t>Республика Карелия</t>
  </si>
  <si>
    <t>Псковская область</t>
  </si>
  <si>
    <t>Республика Калмыкия</t>
  </si>
  <si>
    <t>Республика Крым</t>
  </si>
  <si>
    <t>Кабардино-Балкарская Республика</t>
  </si>
  <si>
    <t>Республика Ингушетия</t>
  </si>
  <si>
    <t>Кировская область</t>
  </si>
  <si>
    <t>Курганская область</t>
  </si>
  <si>
    <t>Республика Тыва</t>
  </si>
  <si>
    <t>Республика Алтай</t>
  </si>
  <si>
    <t>в том числе:</t>
  </si>
  <si>
    <t>Налог на прибыль организации</t>
  </si>
  <si>
    <t>Налог на доходы физических лиц</t>
  </si>
  <si>
    <t>Акцизы по подакцизным товарам (продукции), производимым на территории РФ</t>
  </si>
  <si>
    <t>Налоги на имущество</t>
  </si>
  <si>
    <t>Налог на имущество физических лиц</t>
  </si>
  <si>
    <t>Налог на имущество организаций</t>
  </si>
  <si>
    <t>Транспортный налог</t>
  </si>
  <si>
    <t>из него:</t>
  </si>
  <si>
    <t>Транспортный налог с организаций</t>
  </si>
  <si>
    <t>Транспортный налог с физических лиц</t>
  </si>
  <si>
    <t>Земельный налог</t>
  </si>
  <si>
    <t>Налог на добычу полезных ископаемых</t>
  </si>
  <si>
    <t>нефть</t>
  </si>
  <si>
    <t>газ горючий природный из всех видов месторождений углеводородного сырья</t>
  </si>
  <si>
    <t>газовый конденсат из всех видов месторождений углеводородного сырья</t>
  </si>
  <si>
    <t>налог на добычу прочих полезных ископаемых (за исключением полезных ископаемых в виде природных алмазов)</t>
  </si>
  <si>
    <t>Единый 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</si>
  <si>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</si>
  <si>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</si>
  <si>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</si>
  <si>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X</t>
  </si>
  <si>
    <t>млн.руб.</t>
  </si>
  <si>
    <t>Х</t>
  </si>
  <si>
    <t>Налог на профессиональный доход</t>
  </si>
  <si>
    <t>ПОСТУПЛЕНИЯ В КОНСОЛИДИРОВАННЫЙ БЮДЖЕТ СУБЪЕКТА РФ</t>
  </si>
  <si>
    <t>Темп прироста (снижения), %</t>
  </si>
  <si>
    <t>налог на прибыль организаций (за исключением консолиди-
рованных групп налогопла-
тельщиков),
зачисляемый в бюджеты 
субъектов 
Российской Федерации</t>
  </si>
  <si>
    <t>налог на прибыль организаций  консолидированных групп налогоплательщиков, зачисляемый в бюджеты субъектов Российской Федерации</t>
  </si>
  <si>
    <t>Российская Федерация</t>
  </si>
  <si>
    <t>Республика Марий-Эл</t>
  </si>
  <si>
    <t>Удельный вес, %</t>
  </si>
  <si>
    <t>ВСЕГО ПОСТУПЛЕНИЯ В КОНСОЛИДИРОВАННЫЙ БЮДЖЕТ СУБЪЕКТА РФ ПО ДОХОДАМ, АДМИНИСТРИРУЕМЫМ НАЛОГОВЫМИ ОРАНАМИ</t>
  </si>
  <si>
    <t>Удельный вес доходов консолидированного бюджета субъекта РФ  по доходам, администрируеым налоговыми органами</t>
  </si>
  <si>
    <t>ВСЕГО ПОСТУПЛЕНИЯ В КОНСОЛИДИРОБЮДЖЕТНУЮ СИСТЕМУ РФ ПО ДОХОДАМ, АДМИНИСТРИРУЕМЫМ НАЛОГОВЫМИ ОРАНАМИ (В РАЗРЕЗЕ СУБЪЕКТОВ)</t>
  </si>
  <si>
    <t>%</t>
  </si>
  <si>
    <t>12 субъектов</t>
  </si>
  <si>
    <t>Информация о поступлениях налогов в консолидированные бюджеты субъектов Российской Федерации</t>
  </si>
  <si>
    <t>Наименование субъекта Российской Федерации</t>
  </si>
  <si>
    <t>на спирт этиловый из всех видов сырья и спиртосодержащую продукцию</t>
  </si>
  <si>
    <t xml:space="preserve"> на виноматериалы</t>
  </si>
  <si>
    <t>на табачную продукцию</t>
  </si>
  <si>
    <t>на нефтепродукты</t>
  </si>
  <si>
    <t>на пиво</t>
  </si>
  <si>
    <t>на алкогольную продукцию</t>
  </si>
  <si>
    <r>
      <rPr>
        <i/>
        <sz val="8"/>
        <color indexed="8"/>
        <rFont val="Times New Roman"/>
        <family val="1"/>
        <charset val="204"/>
      </rPr>
      <t>их них:</t>
    </r>
    <r>
      <rPr>
        <sz val="8"/>
        <color indexed="8"/>
        <rFont val="Times New Roman"/>
        <family val="1"/>
        <charset val="204"/>
      </rPr>
      <t xml:space="preserve">
на вина, игристые вина (шампанские), производимые на территории Российской Федерации из подакцизного винограда </t>
    </r>
  </si>
  <si>
    <t>на автомобили легковые и мотоциклы</t>
  </si>
  <si>
    <t>Земельный налог с организаций</t>
  </si>
  <si>
    <t>Земельный налог с физических лиц</t>
  </si>
  <si>
    <t>13 субъектов</t>
  </si>
  <si>
    <t>14 субъектов</t>
  </si>
  <si>
    <t>15 субъектов</t>
  </si>
  <si>
    <t>Налоги, уплачиваемые в связи с применением специальных налоговых режимов</t>
  </si>
  <si>
    <t>Приложение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</si>
</sst>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24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 CYR"/>
      <charset val="204"/>
    </font>
    <font>
      <sz val="8"/>
      <color indexed="8"/>
      <name val="Times New Roman CYR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0"/>
      <color indexed="8"/>
      <name val="Times New Roman CYR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 CYR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indexed="8"/>
      <name val="Times New Roman CYR"/>
      <charset val="204"/>
    </font>
    <font>
      <b/>
      <sz val="12"/>
      <color theme="1"/>
      <name val="Calibri"/>
      <family val="2"/>
      <charset val="204"/>
      <scheme val="minor"/>
    </font>
    <font>
      <sz val="10"/>
      <color indexed="8"/>
      <name val="Times New Roman CYR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79">
    <xf numFmtId="0" fontId="0" fillId="0" borderId="0" xfId="0"/>
    <xf numFmtId="0" fontId="6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9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>
      <alignment horizontal="right" vertical="center"/>
    </xf>
    <xf numFmtId="165" fontId="13" fillId="0" borderId="1" xfId="1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0" fontId="10" fillId="0" borderId="0" xfId="0" applyFont="1"/>
    <xf numFmtId="0" fontId="12" fillId="0" borderId="1" xfId="0" applyFont="1" applyBorder="1" applyAlignment="1" applyProtection="1">
      <alignment horizontal="center" vertical="center" wrapText="1"/>
      <protection locked="0"/>
    </xf>
    <xf numFmtId="164" fontId="11" fillId="0" borderId="1" xfId="0" applyNumberFormat="1" applyFont="1" applyBorder="1" applyAlignment="1">
      <alignment horizontal="right" vertical="center"/>
    </xf>
    <xf numFmtId="165" fontId="14" fillId="0" borderId="1" xfId="1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17" fillId="0" borderId="1" xfId="0" applyFont="1" applyBorder="1" applyAlignment="1" applyProtection="1">
      <alignment horizontal="center" vertical="center" wrapText="1"/>
      <protection locked="0"/>
    </xf>
    <xf numFmtId="164" fontId="18" fillId="0" borderId="1" xfId="0" applyNumberFormat="1" applyFont="1" applyBorder="1" applyAlignment="1">
      <alignment horizontal="right" vertical="center"/>
    </xf>
    <xf numFmtId="165" fontId="19" fillId="0" borderId="1" xfId="1" applyNumberFormat="1" applyFont="1" applyBorder="1" applyAlignment="1">
      <alignment horizontal="right" vertical="center"/>
    </xf>
    <xf numFmtId="164" fontId="19" fillId="0" borderId="1" xfId="0" applyNumberFormat="1" applyFont="1" applyBorder="1" applyAlignment="1">
      <alignment horizontal="right" vertical="center"/>
    </xf>
    <xf numFmtId="0" fontId="20" fillId="0" borderId="0" xfId="0" applyFont="1"/>
    <xf numFmtId="164" fontId="18" fillId="2" borderId="1" xfId="0" applyNumberFormat="1" applyFont="1" applyFill="1" applyBorder="1" applyAlignment="1">
      <alignment horizontal="right" vertical="center"/>
    </xf>
    <xf numFmtId="165" fontId="0" fillId="0" borderId="0" xfId="1" applyNumberFormat="1" applyFont="1"/>
    <xf numFmtId="164" fontId="0" fillId="0" borderId="0" xfId="0" applyNumberFormat="1"/>
    <xf numFmtId="0" fontId="0" fillId="0" borderId="0" xfId="0" applyFill="1"/>
    <xf numFmtId="0" fontId="3" fillId="0" borderId="1" xfId="0" applyFont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Fill="1" applyBorder="1" applyAlignment="1">
      <alignment horizontal="right" vertical="center"/>
    </xf>
    <xf numFmtId="164" fontId="11" fillId="0" borderId="1" xfId="0" applyNumberFormat="1" applyFont="1" applyFill="1" applyBorder="1" applyAlignment="1">
      <alignment horizontal="right" vertical="center"/>
    </xf>
    <xf numFmtId="164" fontId="8" fillId="0" borderId="0" xfId="0" applyNumberFormat="1" applyFont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5" fontId="8" fillId="0" borderId="0" xfId="0" applyNumberFormat="1" applyFont="1"/>
    <xf numFmtId="0" fontId="23" fillId="0" borderId="0" xfId="0" applyFont="1"/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64" fontId="18" fillId="0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Процентный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13CC4-CFCE-4238-B26D-F73FB48366A6}">
  <sheetPr codeName="Лист1">
    <pageSetUpPr fitToPage="1"/>
  </sheetPr>
  <dimension ref="A1:BZ74"/>
  <sheetViews>
    <sheetView tabSelected="1" view="pageBreakPreview" zoomScale="60" zoomScaleNormal="60" workbookViewId="0">
      <pane xSplit="2" ySplit="11" topLeftCell="AN57" activePane="bottomRight" state="frozen"/>
      <selection pane="topRight" activeCell="F1" sqref="F1"/>
      <selection pane="bottomLeft" activeCell="A5" sqref="A5"/>
      <selection pane="bottomRight" activeCell="BD12" sqref="BD12:BD67"/>
    </sheetView>
  </sheetViews>
  <sheetFormatPr defaultRowHeight="14.4" x14ac:dyDescent="0.3"/>
  <cols>
    <col min="1" max="1" width="18" customWidth="1"/>
    <col min="2" max="2" width="11" customWidth="1"/>
    <col min="3" max="3" width="21.6640625" customWidth="1"/>
    <col min="4" max="4" width="19" style="8" customWidth="1"/>
    <col min="5" max="5" width="16.6640625" bestFit="1" customWidth="1"/>
    <col min="6" max="7" width="16.6640625" style="8" customWidth="1"/>
    <col min="8" max="8" width="15.5546875" bestFit="1" customWidth="1"/>
    <col min="9" max="10" width="16.6640625" style="8" customWidth="1"/>
    <col min="11" max="12" width="15.5546875" customWidth="1"/>
    <col min="13" max="13" width="15.5546875" bestFit="1" customWidth="1"/>
    <col min="14" max="15" width="16.6640625" style="8" customWidth="1"/>
    <col min="16" max="16" width="13.88671875" bestFit="1" customWidth="1"/>
    <col min="17" max="26" width="16.6640625" style="8" customWidth="1"/>
    <col min="27" max="27" width="15.5546875" bestFit="1" customWidth="1"/>
    <col min="28" max="29" width="16.6640625" style="8" customWidth="1"/>
    <col min="30" max="30" width="11.5546875" bestFit="1" customWidth="1"/>
    <col min="31" max="32" width="11.5546875" style="8" customWidth="1"/>
    <col min="33" max="33" width="13.88671875" bestFit="1" customWidth="1"/>
    <col min="34" max="35" width="13.88671875" style="8" customWidth="1"/>
    <col min="36" max="36" width="9.88671875" bestFit="1" customWidth="1"/>
    <col min="37" max="38" width="16.6640625" style="8" customWidth="1"/>
    <col min="39" max="39" width="12.5546875" customWidth="1"/>
    <col min="40" max="40" width="14.88671875" style="8" customWidth="1"/>
    <col min="41" max="41" width="9.88671875" style="8" customWidth="1"/>
    <col min="42" max="42" width="9.88671875" bestFit="1" customWidth="1"/>
    <col min="43" max="44" width="9.88671875" style="8" customWidth="1"/>
    <col min="45" max="45" width="13.88671875" bestFit="1" customWidth="1"/>
    <col min="46" max="47" width="16.6640625" style="8" customWidth="1"/>
    <col min="48" max="48" width="12.6640625" bestFit="1" customWidth="1"/>
    <col min="49" max="50" width="16.6640625" style="8" customWidth="1"/>
    <col min="51" max="53" width="15" customWidth="1"/>
    <col min="54" max="54" width="12.6640625" bestFit="1" customWidth="1"/>
    <col min="55" max="55" width="13.88671875" bestFit="1" customWidth="1"/>
    <col min="56" max="57" width="16.6640625" style="8" customWidth="1"/>
    <col min="58" max="58" width="12.6640625" bestFit="1" customWidth="1"/>
    <col min="59" max="63" width="16.6640625" style="8" customWidth="1"/>
    <col min="64" max="64" width="12.6640625" bestFit="1" customWidth="1"/>
    <col min="65" max="66" width="16.6640625" style="8" customWidth="1"/>
    <col min="67" max="67" width="12.6640625" bestFit="1" customWidth="1"/>
    <col min="68" max="69" width="16.6640625" style="8" customWidth="1"/>
    <col min="70" max="70" width="12.33203125" customWidth="1"/>
    <col min="71" max="72" width="16.6640625" style="8" customWidth="1"/>
    <col min="73" max="75" width="12.44140625" customWidth="1"/>
    <col min="76" max="76" width="12.44140625" style="29" customWidth="1"/>
    <col min="77" max="78" width="12.44140625" customWidth="1"/>
  </cols>
  <sheetData>
    <row r="1" spans="1:78" x14ac:dyDescent="0.3">
      <c r="BZ1" s="43" t="s">
        <v>65</v>
      </c>
    </row>
    <row r="2" spans="1:78" x14ac:dyDescent="0.3">
      <c r="H2" s="37"/>
      <c r="I2" s="37"/>
      <c r="M2" s="28"/>
      <c r="N2" s="37"/>
      <c r="AA2" s="37"/>
      <c r="AB2" s="37"/>
      <c r="BI2" s="37"/>
      <c r="BJ2" s="37"/>
    </row>
    <row r="3" spans="1:78" ht="39.6" customHeight="1" x14ac:dyDescent="0.3">
      <c r="A3" s="57" t="s">
        <v>49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</row>
    <row r="4" spans="1:78" x14ac:dyDescent="0.3">
      <c r="H4" s="27"/>
      <c r="I4" s="27"/>
      <c r="M4" s="27"/>
      <c r="N4" s="27"/>
      <c r="R4" s="33"/>
      <c r="S4" s="33"/>
      <c r="T4" s="33"/>
      <c r="V4" s="33"/>
      <c r="X4" s="33"/>
      <c r="Y4" s="33"/>
      <c r="AB4" s="27"/>
      <c r="BJ4" s="27"/>
    </row>
    <row r="6" spans="1:78" s="1" customFormat="1" ht="16.2" customHeight="1" x14ac:dyDescent="0.3">
      <c r="A6" s="55" t="s">
        <v>50</v>
      </c>
      <c r="B6" s="55" t="s">
        <v>0</v>
      </c>
      <c r="C6" s="59" t="s">
        <v>46</v>
      </c>
      <c r="D6" s="62" t="s">
        <v>45</v>
      </c>
      <c r="E6" s="71" t="s">
        <v>37</v>
      </c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</row>
    <row r="7" spans="1:78" ht="26.4" customHeight="1" x14ac:dyDescent="0.3">
      <c r="A7" s="55"/>
      <c r="B7" s="55"/>
      <c r="C7" s="60"/>
      <c r="D7" s="63"/>
      <c r="E7" s="47" t="s">
        <v>44</v>
      </c>
      <c r="F7" s="50" t="s">
        <v>43</v>
      </c>
      <c r="G7" s="50" t="s">
        <v>38</v>
      </c>
      <c r="H7" s="47" t="s">
        <v>13</v>
      </c>
      <c r="I7" s="50" t="s">
        <v>43</v>
      </c>
      <c r="J7" s="50" t="s">
        <v>38</v>
      </c>
      <c r="K7" s="51" t="s">
        <v>12</v>
      </c>
      <c r="L7" s="52"/>
      <c r="M7" s="47" t="s">
        <v>14</v>
      </c>
      <c r="N7" s="48" t="s">
        <v>43</v>
      </c>
      <c r="O7" s="50" t="s">
        <v>38</v>
      </c>
      <c r="P7" s="47" t="s">
        <v>15</v>
      </c>
      <c r="Q7" s="50" t="s">
        <v>43</v>
      </c>
      <c r="R7" s="50" t="s">
        <v>38</v>
      </c>
      <c r="S7" s="65" t="s">
        <v>12</v>
      </c>
      <c r="T7" s="66"/>
      <c r="U7" s="66"/>
      <c r="V7" s="66"/>
      <c r="W7" s="66"/>
      <c r="X7" s="66"/>
      <c r="Y7" s="66"/>
      <c r="Z7" s="67"/>
      <c r="AA7" s="47" t="s">
        <v>16</v>
      </c>
      <c r="AB7" s="50" t="s">
        <v>43</v>
      </c>
      <c r="AC7" s="50" t="s">
        <v>38</v>
      </c>
      <c r="AD7" s="74" t="s">
        <v>12</v>
      </c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6"/>
      <c r="BB7" s="47" t="s">
        <v>24</v>
      </c>
      <c r="BC7" s="50" t="s">
        <v>43</v>
      </c>
      <c r="BD7" s="50" t="s">
        <v>38</v>
      </c>
      <c r="BE7" s="51" t="s">
        <v>12</v>
      </c>
      <c r="BF7" s="77"/>
      <c r="BG7" s="77"/>
      <c r="BH7" s="52"/>
      <c r="BI7" s="47" t="s">
        <v>64</v>
      </c>
      <c r="BJ7" s="50" t="s">
        <v>43</v>
      </c>
      <c r="BK7" s="50" t="s">
        <v>38</v>
      </c>
      <c r="BL7" s="47" t="s">
        <v>29</v>
      </c>
      <c r="BM7" s="50" t="s">
        <v>43</v>
      </c>
      <c r="BN7" s="50" t="s">
        <v>38</v>
      </c>
      <c r="BO7" s="47" t="s">
        <v>30</v>
      </c>
      <c r="BP7" s="50" t="s">
        <v>43</v>
      </c>
      <c r="BQ7" s="50" t="s">
        <v>38</v>
      </c>
      <c r="BR7" s="47" t="s">
        <v>31</v>
      </c>
      <c r="BS7" s="50" t="s">
        <v>43</v>
      </c>
      <c r="BT7" s="50" t="s">
        <v>38</v>
      </c>
      <c r="BU7" s="47" t="s">
        <v>32</v>
      </c>
      <c r="BV7" s="50" t="s">
        <v>43</v>
      </c>
      <c r="BW7" s="50" t="s">
        <v>38</v>
      </c>
      <c r="BX7" s="58" t="s">
        <v>36</v>
      </c>
      <c r="BY7" s="50" t="s">
        <v>43</v>
      </c>
      <c r="BZ7" s="50" t="s">
        <v>38</v>
      </c>
    </row>
    <row r="8" spans="1:78" ht="9.6" customHeight="1" x14ac:dyDescent="0.3">
      <c r="A8" s="55"/>
      <c r="B8" s="55"/>
      <c r="C8" s="60"/>
      <c r="D8" s="63"/>
      <c r="E8" s="47"/>
      <c r="F8" s="50"/>
      <c r="G8" s="50"/>
      <c r="H8" s="47"/>
      <c r="I8" s="50"/>
      <c r="J8" s="50"/>
      <c r="K8" s="53"/>
      <c r="L8" s="54"/>
      <c r="M8" s="47"/>
      <c r="N8" s="56"/>
      <c r="O8" s="50"/>
      <c r="P8" s="47"/>
      <c r="Q8" s="50"/>
      <c r="R8" s="50"/>
      <c r="S8" s="68"/>
      <c r="T8" s="69"/>
      <c r="U8" s="69"/>
      <c r="V8" s="69"/>
      <c r="W8" s="69"/>
      <c r="X8" s="69"/>
      <c r="Y8" s="69"/>
      <c r="Z8" s="70"/>
      <c r="AA8" s="47"/>
      <c r="AB8" s="50"/>
      <c r="AC8" s="50"/>
      <c r="AD8" s="72" t="s">
        <v>17</v>
      </c>
      <c r="AE8" s="48" t="s">
        <v>43</v>
      </c>
      <c r="AF8" s="48" t="s">
        <v>38</v>
      </c>
      <c r="AG8" s="72" t="s">
        <v>18</v>
      </c>
      <c r="AH8" s="48" t="s">
        <v>43</v>
      </c>
      <c r="AI8" s="48" t="s">
        <v>38</v>
      </c>
      <c r="AJ8" s="72" t="s">
        <v>19</v>
      </c>
      <c r="AK8" s="48" t="s">
        <v>43</v>
      </c>
      <c r="AL8" s="48" t="s">
        <v>38</v>
      </c>
      <c r="AM8" s="47" t="s">
        <v>20</v>
      </c>
      <c r="AN8" s="47"/>
      <c r="AO8" s="47"/>
      <c r="AP8" s="47"/>
      <c r="AQ8" s="47"/>
      <c r="AR8" s="47"/>
      <c r="AS8" s="72" t="s">
        <v>23</v>
      </c>
      <c r="AT8" s="48" t="s">
        <v>43</v>
      </c>
      <c r="AU8" s="48" t="s">
        <v>38</v>
      </c>
      <c r="AV8" s="47" t="s">
        <v>20</v>
      </c>
      <c r="AW8" s="47"/>
      <c r="AX8" s="47"/>
      <c r="AY8" s="47"/>
      <c r="AZ8" s="47"/>
      <c r="BA8" s="47"/>
      <c r="BB8" s="47"/>
      <c r="BC8" s="50"/>
      <c r="BD8" s="50"/>
      <c r="BE8" s="53"/>
      <c r="BF8" s="78"/>
      <c r="BG8" s="78"/>
      <c r="BH8" s="54"/>
      <c r="BI8" s="47"/>
      <c r="BJ8" s="50"/>
      <c r="BK8" s="50"/>
      <c r="BL8" s="47"/>
      <c r="BM8" s="50"/>
      <c r="BN8" s="50"/>
      <c r="BO8" s="47"/>
      <c r="BP8" s="50"/>
      <c r="BQ8" s="50"/>
      <c r="BR8" s="47"/>
      <c r="BS8" s="50"/>
      <c r="BT8" s="50"/>
      <c r="BU8" s="47"/>
      <c r="BV8" s="50"/>
      <c r="BW8" s="50"/>
      <c r="BX8" s="58"/>
      <c r="BY8" s="50"/>
      <c r="BZ8" s="50"/>
    </row>
    <row r="9" spans="1:78" ht="166.2" customHeight="1" x14ac:dyDescent="0.3">
      <c r="A9" s="55"/>
      <c r="B9" s="55"/>
      <c r="C9" s="61"/>
      <c r="D9" s="64"/>
      <c r="E9" s="47"/>
      <c r="F9" s="50"/>
      <c r="G9" s="50"/>
      <c r="H9" s="47"/>
      <c r="I9" s="50"/>
      <c r="J9" s="50"/>
      <c r="K9" s="5" t="s">
        <v>39</v>
      </c>
      <c r="L9" s="5" t="s">
        <v>40</v>
      </c>
      <c r="M9" s="47"/>
      <c r="N9" s="49"/>
      <c r="O9" s="50"/>
      <c r="P9" s="47"/>
      <c r="Q9" s="50"/>
      <c r="R9" s="50"/>
      <c r="S9" s="30" t="s">
        <v>51</v>
      </c>
      <c r="T9" s="30" t="s">
        <v>52</v>
      </c>
      <c r="U9" s="30" t="s">
        <v>53</v>
      </c>
      <c r="V9" s="30" t="s">
        <v>54</v>
      </c>
      <c r="W9" s="30" t="s">
        <v>55</v>
      </c>
      <c r="X9" s="30" t="s">
        <v>56</v>
      </c>
      <c r="Y9" s="30" t="s">
        <v>57</v>
      </c>
      <c r="Z9" s="30" t="s">
        <v>58</v>
      </c>
      <c r="AA9" s="47"/>
      <c r="AB9" s="50"/>
      <c r="AC9" s="50"/>
      <c r="AD9" s="73"/>
      <c r="AE9" s="49"/>
      <c r="AF9" s="49"/>
      <c r="AG9" s="73"/>
      <c r="AH9" s="49"/>
      <c r="AI9" s="49"/>
      <c r="AJ9" s="73"/>
      <c r="AK9" s="49"/>
      <c r="AL9" s="49"/>
      <c r="AM9" s="6" t="s">
        <v>21</v>
      </c>
      <c r="AN9" s="7" t="s">
        <v>43</v>
      </c>
      <c r="AO9" s="7" t="s">
        <v>38</v>
      </c>
      <c r="AP9" s="6" t="s">
        <v>22</v>
      </c>
      <c r="AQ9" s="7" t="s">
        <v>43</v>
      </c>
      <c r="AR9" s="7" t="s">
        <v>38</v>
      </c>
      <c r="AS9" s="73"/>
      <c r="AT9" s="49"/>
      <c r="AU9" s="49"/>
      <c r="AV9" s="34" t="s">
        <v>59</v>
      </c>
      <c r="AW9" s="35" t="s">
        <v>43</v>
      </c>
      <c r="AX9" s="35" t="s">
        <v>38</v>
      </c>
      <c r="AY9" s="34" t="s">
        <v>60</v>
      </c>
      <c r="AZ9" s="35" t="s">
        <v>43</v>
      </c>
      <c r="BA9" s="35" t="s">
        <v>38</v>
      </c>
      <c r="BB9" s="47"/>
      <c r="BC9" s="50"/>
      <c r="BD9" s="50"/>
      <c r="BE9" s="5" t="s">
        <v>25</v>
      </c>
      <c r="BF9" s="5" t="s">
        <v>26</v>
      </c>
      <c r="BG9" s="5" t="s">
        <v>27</v>
      </c>
      <c r="BH9" s="5" t="s">
        <v>28</v>
      </c>
      <c r="BI9" s="47"/>
      <c r="BJ9" s="50"/>
      <c r="BK9" s="50"/>
      <c r="BL9" s="47"/>
      <c r="BM9" s="50"/>
      <c r="BN9" s="50"/>
      <c r="BO9" s="47"/>
      <c r="BP9" s="50"/>
      <c r="BQ9" s="50"/>
      <c r="BR9" s="47"/>
      <c r="BS9" s="50"/>
      <c r="BT9" s="50"/>
      <c r="BU9" s="47"/>
      <c r="BV9" s="50"/>
      <c r="BW9" s="50"/>
      <c r="BX9" s="58"/>
      <c r="BY9" s="50"/>
      <c r="BZ9" s="50"/>
    </row>
    <row r="10" spans="1:78" ht="14.4" customHeight="1" x14ac:dyDescent="0.3">
      <c r="A10" s="55"/>
      <c r="B10" s="55"/>
      <c r="C10" s="2" t="s">
        <v>34</v>
      </c>
      <c r="D10" s="9" t="s">
        <v>47</v>
      </c>
      <c r="E10" s="2" t="s">
        <v>34</v>
      </c>
      <c r="F10" s="4" t="s">
        <v>47</v>
      </c>
      <c r="G10" s="4" t="s">
        <v>47</v>
      </c>
      <c r="H10" s="2" t="s">
        <v>34</v>
      </c>
      <c r="I10" s="4" t="s">
        <v>47</v>
      </c>
      <c r="J10" s="4" t="s">
        <v>47</v>
      </c>
      <c r="K10" s="2" t="s">
        <v>34</v>
      </c>
      <c r="L10" s="2" t="s">
        <v>34</v>
      </c>
      <c r="M10" s="2" t="s">
        <v>34</v>
      </c>
      <c r="N10" s="4" t="s">
        <v>47</v>
      </c>
      <c r="O10" s="4" t="s">
        <v>47</v>
      </c>
      <c r="P10" s="2" t="s">
        <v>34</v>
      </c>
      <c r="Q10" s="4" t="s">
        <v>47</v>
      </c>
      <c r="R10" s="4" t="s">
        <v>47</v>
      </c>
      <c r="S10" s="2" t="s">
        <v>34</v>
      </c>
      <c r="T10" s="2" t="s">
        <v>34</v>
      </c>
      <c r="U10" s="2" t="s">
        <v>34</v>
      </c>
      <c r="V10" s="2" t="s">
        <v>34</v>
      </c>
      <c r="W10" s="2" t="s">
        <v>34</v>
      </c>
      <c r="X10" s="2" t="s">
        <v>34</v>
      </c>
      <c r="Y10" s="2" t="s">
        <v>34</v>
      </c>
      <c r="Z10" s="2" t="s">
        <v>34</v>
      </c>
      <c r="AA10" s="2" t="s">
        <v>34</v>
      </c>
      <c r="AB10" s="4" t="s">
        <v>47</v>
      </c>
      <c r="AC10" s="4" t="s">
        <v>47</v>
      </c>
      <c r="AD10" s="2" t="s">
        <v>34</v>
      </c>
      <c r="AE10" s="4" t="s">
        <v>47</v>
      </c>
      <c r="AF10" s="4" t="s">
        <v>47</v>
      </c>
      <c r="AG10" s="2" t="s">
        <v>34</v>
      </c>
      <c r="AH10" s="4" t="s">
        <v>47</v>
      </c>
      <c r="AI10" s="4" t="s">
        <v>47</v>
      </c>
      <c r="AJ10" s="2" t="s">
        <v>34</v>
      </c>
      <c r="AK10" s="4" t="s">
        <v>47</v>
      </c>
      <c r="AL10" s="4" t="s">
        <v>47</v>
      </c>
      <c r="AM10" s="2" t="s">
        <v>34</v>
      </c>
      <c r="AN10" s="4" t="s">
        <v>47</v>
      </c>
      <c r="AO10" s="4" t="s">
        <v>47</v>
      </c>
      <c r="AP10" s="2" t="s">
        <v>34</v>
      </c>
      <c r="AQ10" s="4" t="s">
        <v>47</v>
      </c>
      <c r="AR10" s="4" t="s">
        <v>47</v>
      </c>
      <c r="AS10" s="2" t="s">
        <v>34</v>
      </c>
      <c r="AT10" s="4" t="s">
        <v>47</v>
      </c>
      <c r="AU10" s="4" t="s">
        <v>47</v>
      </c>
      <c r="AV10" s="2" t="s">
        <v>34</v>
      </c>
      <c r="AW10" s="4" t="s">
        <v>47</v>
      </c>
      <c r="AX10" s="4" t="s">
        <v>47</v>
      </c>
      <c r="AY10" s="2" t="s">
        <v>34</v>
      </c>
      <c r="AZ10" s="2" t="s">
        <v>34</v>
      </c>
      <c r="BA10" s="2" t="s">
        <v>34</v>
      </c>
      <c r="BB10" s="2" t="s">
        <v>34</v>
      </c>
      <c r="BC10" s="2" t="s">
        <v>34</v>
      </c>
      <c r="BD10" s="4" t="s">
        <v>47</v>
      </c>
      <c r="BE10" s="4" t="s">
        <v>47</v>
      </c>
      <c r="BF10" s="2" t="s">
        <v>34</v>
      </c>
      <c r="BG10" s="4" t="s">
        <v>47</v>
      </c>
      <c r="BH10" s="4" t="s">
        <v>47</v>
      </c>
      <c r="BI10" s="39"/>
      <c r="BJ10" s="39"/>
      <c r="BK10" s="39"/>
      <c r="BL10" s="2" t="s">
        <v>34</v>
      </c>
      <c r="BM10" s="4" t="s">
        <v>47</v>
      </c>
      <c r="BN10" s="4" t="s">
        <v>47</v>
      </c>
      <c r="BO10" s="2" t="s">
        <v>34</v>
      </c>
      <c r="BP10" s="4" t="s">
        <v>47</v>
      </c>
      <c r="BQ10" s="4" t="s">
        <v>47</v>
      </c>
      <c r="BR10" s="2" t="s">
        <v>34</v>
      </c>
      <c r="BS10" s="4" t="s">
        <v>47</v>
      </c>
      <c r="BT10" s="4" t="s">
        <v>47</v>
      </c>
      <c r="BU10" s="2" t="s">
        <v>34</v>
      </c>
      <c r="BV10" s="36" t="s">
        <v>47</v>
      </c>
      <c r="BW10" s="36" t="s">
        <v>47</v>
      </c>
      <c r="BX10" s="40" t="s">
        <v>34</v>
      </c>
      <c r="BY10" s="36" t="s">
        <v>47</v>
      </c>
      <c r="BZ10" s="36" t="s">
        <v>47</v>
      </c>
    </row>
    <row r="11" spans="1:78" ht="13.2" customHeight="1" x14ac:dyDescent="0.3">
      <c r="A11" s="3">
        <v>1</v>
      </c>
      <c r="B11" s="10">
        <f>A11+1</f>
        <v>2</v>
      </c>
      <c r="C11" s="10">
        <f t="shared" ref="C11:BO11" si="0">B11+1</f>
        <v>3</v>
      </c>
      <c r="D11" s="10">
        <f t="shared" si="0"/>
        <v>4</v>
      </c>
      <c r="E11" s="10">
        <f t="shared" si="0"/>
        <v>5</v>
      </c>
      <c r="F11" s="10">
        <f t="shared" si="0"/>
        <v>6</v>
      </c>
      <c r="G11" s="10">
        <f t="shared" si="0"/>
        <v>7</v>
      </c>
      <c r="H11" s="10">
        <f t="shared" si="0"/>
        <v>8</v>
      </c>
      <c r="I11" s="10">
        <f t="shared" si="0"/>
        <v>9</v>
      </c>
      <c r="J11" s="10">
        <f>I11+1</f>
        <v>10</v>
      </c>
      <c r="K11" s="10">
        <f t="shared" si="0"/>
        <v>11</v>
      </c>
      <c r="L11" s="10">
        <f t="shared" si="0"/>
        <v>12</v>
      </c>
      <c r="M11" s="10">
        <f t="shared" si="0"/>
        <v>13</v>
      </c>
      <c r="N11" s="10">
        <f>M11+1</f>
        <v>14</v>
      </c>
      <c r="O11" s="10">
        <f>N11+1</f>
        <v>15</v>
      </c>
      <c r="P11" s="10">
        <f t="shared" si="0"/>
        <v>16</v>
      </c>
      <c r="Q11" s="10">
        <f t="shared" si="0"/>
        <v>17</v>
      </c>
      <c r="R11" s="10">
        <f t="shared" si="0"/>
        <v>18</v>
      </c>
      <c r="S11" s="10">
        <f t="shared" si="0"/>
        <v>19</v>
      </c>
      <c r="T11" s="10">
        <f t="shared" si="0"/>
        <v>20</v>
      </c>
      <c r="U11" s="10">
        <f t="shared" si="0"/>
        <v>21</v>
      </c>
      <c r="V11" s="10">
        <f t="shared" si="0"/>
        <v>22</v>
      </c>
      <c r="W11" s="10">
        <f t="shared" si="0"/>
        <v>23</v>
      </c>
      <c r="X11" s="10">
        <f t="shared" si="0"/>
        <v>24</v>
      </c>
      <c r="Y11" s="10">
        <f t="shared" si="0"/>
        <v>25</v>
      </c>
      <c r="Z11" s="10">
        <f t="shared" si="0"/>
        <v>26</v>
      </c>
      <c r="AA11" s="10">
        <f t="shared" si="0"/>
        <v>27</v>
      </c>
      <c r="AB11" s="10">
        <f t="shared" si="0"/>
        <v>28</v>
      </c>
      <c r="AC11" s="10">
        <f>AB11+1</f>
        <v>29</v>
      </c>
      <c r="AD11" s="10">
        <f t="shared" si="0"/>
        <v>30</v>
      </c>
      <c r="AE11" s="10">
        <f t="shared" si="0"/>
        <v>31</v>
      </c>
      <c r="AF11" s="10">
        <f t="shared" si="0"/>
        <v>32</v>
      </c>
      <c r="AG11" s="10">
        <f t="shared" si="0"/>
        <v>33</v>
      </c>
      <c r="AH11" s="10">
        <f t="shared" si="0"/>
        <v>34</v>
      </c>
      <c r="AI11" s="10">
        <f t="shared" si="0"/>
        <v>35</v>
      </c>
      <c r="AJ11" s="10">
        <f t="shared" si="0"/>
        <v>36</v>
      </c>
      <c r="AK11" s="10">
        <f t="shared" si="0"/>
        <v>37</v>
      </c>
      <c r="AL11" s="10">
        <f t="shared" si="0"/>
        <v>38</v>
      </c>
      <c r="AM11" s="10">
        <f t="shared" si="0"/>
        <v>39</v>
      </c>
      <c r="AN11" s="10">
        <f t="shared" si="0"/>
        <v>40</v>
      </c>
      <c r="AO11" s="10">
        <f t="shared" si="0"/>
        <v>41</v>
      </c>
      <c r="AP11" s="10">
        <f t="shared" si="0"/>
        <v>42</v>
      </c>
      <c r="AQ11" s="10">
        <f t="shared" si="0"/>
        <v>43</v>
      </c>
      <c r="AR11" s="10">
        <f t="shared" si="0"/>
        <v>44</v>
      </c>
      <c r="AS11" s="10">
        <f t="shared" si="0"/>
        <v>45</v>
      </c>
      <c r="AT11" s="10">
        <f t="shared" si="0"/>
        <v>46</v>
      </c>
      <c r="AU11" s="10">
        <f t="shared" si="0"/>
        <v>47</v>
      </c>
      <c r="AV11" s="10">
        <f t="shared" si="0"/>
        <v>48</v>
      </c>
      <c r="AW11" s="10">
        <f t="shared" si="0"/>
        <v>49</v>
      </c>
      <c r="AX11" s="10">
        <f t="shared" si="0"/>
        <v>50</v>
      </c>
      <c r="AY11" s="10">
        <f t="shared" si="0"/>
        <v>51</v>
      </c>
      <c r="AZ11" s="10">
        <f t="shared" si="0"/>
        <v>52</v>
      </c>
      <c r="BA11" s="10">
        <f t="shared" si="0"/>
        <v>53</v>
      </c>
      <c r="BB11" s="10">
        <f t="shared" si="0"/>
        <v>54</v>
      </c>
      <c r="BC11" s="10">
        <f t="shared" si="0"/>
        <v>55</v>
      </c>
      <c r="BD11" s="10">
        <f t="shared" si="0"/>
        <v>56</v>
      </c>
      <c r="BE11" s="10">
        <f t="shared" si="0"/>
        <v>57</v>
      </c>
      <c r="BF11" s="10">
        <f t="shared" si="0"/>
        <v>58</v>
      </c>
      <c r="BG11" s="10">
        <f t="shared" si="0"/>
        <v>59</v>
      </c>
      <c r="BH11" s="10">
        <f t="shared" si="0"/>
        <v>60</v>
      </c>
      <c r="BI11" s="10"/>
      <c r="BJ11" s="10"/>
      <c r="BK11" s="10"/>
      <c r="BL11" s="10">
        <f>BH11+1</f>
        <v>61</v>
      </c>
      <c r="BM11" s="10">
        <f t="shared" si="0"/>
        <v>62</v>
      </c>
      <c r="BN11" s="10">
        <f t="shared" si="0"/>
        <v>63</v>
      </c>
      <c r="BO11" s="10">
        <f t="shared" si="0"/>
        <v>64</v>
      </c>
      <c r="BP11" s="10">
        <f>BO11+1</f>
        <v>65</v>
      </c>
      <c r="BQ11" s="10">
        <f t="shared" ref="BQ11:BZ11" si="1">BP11+1</f>
        <v>66</v>
      </c>
      <c r="BR11" s="10">
        <f t="shared" si="1"/>
        <v>67</v>
      </c>
      <c r="BS11" s="10">
        <f t="shared" si="1"/>
        <v>68</v>
      </c>
      <c r="BT11" s="10">
        <f t="shared" si="1"/>
        <v>69</v>
      </c>
      <c r="BU11" s="10">
        <f t="shared" si="1"/>
        <v>70</v>
      </c>
      <c r="BV11" s="10">
        <f t="shared" si="1"/>
        <v>71</v>
      </c>
      <c r="BW11" s="10">
        <f t="shared" si="1"/>
        <v>72</v>
      </c>
      <c r="BX11" s="41">
        <f t="shared" si="1"/>
        <v>73</v>
      </c>
      <c r="BY11" s="10">
        <f t="shared" si="1"/>
        <v>74</v>
      </c>
      <c r="BZ11" s="10">
        <f t="shared" si="1"/>
        <v>75</v>
      </c>
    </row>
    <row r="12" spans="1:78" s="20" customFormat="1" ht="16.2" customHeight="1" x14ac:dyDescent="0.3">
      <c r="A12" s="44" t="s">
        <v>41</v>
      </c>
      <c r="B12" s="19">
        <v>2017</v>
      </c>
      <c r="C12" s="11">
        <v>17343436.138</v>
      </c>
      <c r="D12" s="12">
        <f>E12/C12</f>
        <v>0.47173322967264469</v>
      </c>
      <c r="E12" s="11">
        <v>8181475.1430000002</v>
      </c>
      <c r="F12" s="12">
        <f>100%</f>
        <v>1</v>
      </c>
      <c r="G12" s="13"/>
      <c r="H12" s="11">
        <v>2527588.3489999999</v>
      </c>
      <c r="I12" s="12">
        <f>H12/$E12</f>
        <v>0.30894041781237735</v>
      </c>
      <c r="J12" s="13"/>
      <c r="K12" s="11">
        <v>2101798.9929999998</v>
      </c>
      <c r="L12" s="11">
        <v>387887.98100000003</v>
      </c>
      <c r="M12" s="11">
        <v>3251114.818</v>
      </c>
      <c r="N12" s="12">
        <f t="shared" ref="N12:N67" si="2">M12/$E12</f>
        <v>0.39737513848974115</v>
      </c>
      <c r="O12" s="13"/>
      <c r="P12" s="11">
        <v>611699.29299999995</v>
      </c>
      <c r="Q12" s="12">
        <f>P12/$E12</f>
        <v>7.4766381649813432E-2</v>
      </c>
      <c r="R12" s="13"/>
      <c r="S12" s="11">
        <v>339.803</v>
      </c>
      <c r="T12" s="11" t="s">
        <v>35</v>
      </c>
      <c r="U12" s="11" t="s">
        <v>33</v>
      </c>
      <c r="V12" s="11">
        <v>329549.63</v>
      </c>
      <c r="W12" s="11">
        <v>150158.516</v>
      </c>
      <c r="X12" s="11">
        <v>113845.54399999999</v>
      </c>
      <c r="Y12" s="11" t="s">
        <v>35</v>
      </c>
      <c r="Z12" s="11" t="s">
        <v>33</v>
      </c>
      <c r="AA12" s="11">
        <v>1250278.8759999999</v>
      </c>
      <c r="AB12" s="12">
        <f>AA12/$E12</f>
        <v>0.15281826982872737</v>
      </c>
      <c r="AC12" s="13"/>
      <c r="AD12" s="11">
        <v>52232.406999999999</v>
      </c>
      <c r="AE12" s="12">
        <f>AD12/$AA12</f>
        <v>4.1776605205957267E-2</v>
      </c>
      <c r="AF12" s="13"/>
      <c r="AG12" s="11">
        <v>856137.46100000001</v>
      </c>
      <c r="AH12" s="12">
        <f>AG12/$AA12</f>
        <v>0.68475719892111497</v>
      </c>
      <c r="AI12" s="13"/>
      <c r="AJ12" s="11">
        <v>154904.79699999999</v>
      </c>
      <c r="AK12" s="12">
        <f>AJ12/$AA12</f>
        <v>0.12389619625949755</v>
      </c>
      <c r="AL12" s="13"/>
      <c r="AM12" s="11">
        <v>27285.621999999999</v>
      </c>
      <c r="AN12" s="12">
        <f>AM12/$AJ12</f>
        <v>0.17614446116862348</v>
      </c>
      <c r="AO12" s="13"/>
      <c r="AP12" s="11">
        <v>127619.175</v>
      </c>
      <c r="AQ12" s="12">
        <f>AP12/$AJ12</f>
        <v>0.82385553883137663</v>
      </c>
      <c r="AR12" s="13"/>
      <c r="AS12" s="11">
        <v>186016.239</v>
      </c>
      <c r="AT12" s="12">
        <f>AS12/$AA12</f>
        <v>0.14877979830797367</v>
      </c>
      <c r="AU12" s="13"/>
      <c r="AV12" s="11">
        <v>140692.01800000001</v>
      </c>
      <c r="AW12" s="12">
        <f>AV12/$E12</f>
        <v>1.7196412082285051E-2</v>
      </c>
      <c r="AX12" s="13"/>
      <c r="AY12" s="11">
        <v>45324.220999999998</v>
      </c>
      <c r="AZ12" s="12">
        <f>AY12/$E12</f>
        <v>5.5398592806065071E-3</v>
      </c>
      <c r="BA12" s="13"/>
      <c r="BB12" s="11">
        <v>69062.853000000003</v>
      </c>
      <c r="BC12" s="12">
        <f>BB12/$E12</f>
        <v>8.4413692876754119E-3</v>
      </c>
      <c r="BD12" s="13"/>
      <c r="BE12" s="11" t="s">
        <v>33</v>
      </c>
      <c r="BF12" s="11" t="s">
        <v>33</v>
      </c>
      <c r="BG12" s="11" t="s">
        <v>33</v>
      </c>
      <c r="BH12" s="11">
        <v>32315.324000000001</v>
      </c>
      <c r="BI12" s="11">
        <f>BL12+BO12+BR12+BU12</f>
        <v>438910.40700000001</v>
      </c>
      <c r="BJ12" s="12">
        <f>BI12/$E12</f>
        <v>5.3646854549882488E-2</v>
      </c>
      <c r="BK12" s="13"/>
      <c r="BL12" s="11">
        <v>345201.00699999998</v>
      </c>
      <c r="BM12" s="12">
        <f>BL12/$E12</f>
        <v>4.2193003213528188E-2</v>
      </c>
      <c r="BN12" s="13"/>
      <c r="BO12" s="11">
        <v>70625.400999999998</v>
      </c>
      <c r="BP12" s="12">
        <f t="shared" ref="BP12:BP43" si="3">BO12/$E12</f>
        <v>8.6323553840319967E-3</v>
      </c>
      <c r="BQ12" s="13"/>
      <c r="BR12" s="11">
        <v>11890.386</v>
      </c>
      <c r="BS12" s="12">
        <f>BR12/$E12</f>
        <v>1.453330333732458E-3</v>
      </c>
      <c r="BT12" s="13"/>
      <c r="BU12" s="11">
        <v>11193.612999999999</v>
      </c>
      <c r="BV12" s="12">
        <f t="shared" ref="BV12:BV23" si="4">BU12/$E12</f>
        <v>1.3681656185898406E-3</v>
      </c>
      <c r="BW12" s="13"/>
      <c r="BX12" s="31" t="s">
        <v>35</v>
      </c>
      <c r="BY12" s="13" t="s">
        <v>35</v>
      </c>
      <c r="BZ12" s="13"/>
    </row>
    <row r="13" spans="1:78" s="20" customFormat="1" ht="31.2" customHeight="1" x14ac:dyDescent="0.3">
      <c r="A13" s="45"/>
      <c r="B13" s="19">
        <v>2018</v>
      </c>
      <c r="C13" s="11">
        <v>21328495.410999998</v>
      </c>
      <c r="D13" s="12">
        <f t="shared" ref="D13:D67" si="5">E13/C13</f>
        <v>0.44080646111357347</v>
      </c>
      <c r="E13" s="11">
        <v>9401738.5830000006</v>
      </c>
      <c r="F13" s="12">
        <f>100%</f>
        <v>1</v>
      </c>
      <c r="G13" s="12">
        <f>E13/E12-1</f>
        <v>0.14914956272207802</v>
      </c>
      <c r="H13" s="11">
        <v>3104456.574</v>
      </c>
      <c r="I13" s="12">
        <f t="shared" ref="I13:I67" si="6">H13/$E13</f>
        <v>0.33020026525874741</v>
      </c>
      <c r="J13" s="12">
        <f>H13/H12-1</f>
        <v>0.22822870869310208</v>
      </c>
      <c r="K13" s="11">
        <v>2431218.0040000002</v>
      </c>
      <c r="L13" s="11">
        <v>638148.85499999998</v>
      </c>
      <c r="M13" s="11">
        <v>3652985.6839999999</v>
      </c>
      <c r="N13" s="12">
        <f t="shared" si="2"/>
        <v>0.38854363496186134</v>
      </c>
      <c r="O13" s="12">
        <f>M13/M12-1</f>
        <v>0.12361017327810653</v>
      </c>
      <c r="P13" s="11">
        <v>632441.49100000004</v>
      </c>
      <c r="Q13" s="12">
        <f t="shared" ref="Q13:Q67" si="7">P13/$E13</f>
        <v>6.726856797992295E-2</v>
      </c>
      <c r="R13" s="12">
        <f>P13/P12-1</f>
        <v>3.3909141693253764E-2</v>
      </c>
      <c r="S13" s="11">
        <v>305.33800000000002</v>
      </c>
      <c r="T13" s="11" t="s">
        <v>35</v>
      </c>
      <c r="U13" s="11" t="s">
        <v>33</v>
      </c>
      <c r="V13" s="11">
        <v>359646.61499999999</v>
      </c>
      <c r="W13" s="11">
        <v>151932.986</v>
      </c>
      <c r="X13" s="11">
        <v>110485.57799999999</v>
      </c>
      <c r="Y13" s="11" t="s">
        <v>35</v>
      </c>
      <c r="Z13" s="11" t="s">
        <v>33</v>
      </c>
      <c r="AA13" s="11">
        <v>1396817.291</v>
      </c>
      <c r="AB13" s="12">
        <f t="shared" ref="AB13:AB67" si="8">AA13/$E13</f>
        <v>0.14857010527028391</v>
      </c>
      <c r="AC13" s="12">
        <f>AA13/AA12-1</f>
        <v>0.11720458356364327</v>
      </c>
      <c r="AD13" s="11">
        <v>61344.292999999998</v>
      </c>
      <c r="AE13" s="12">
        <f t="shared" ref="AE13:AE67" si="9">AD13/$AA13</f>
        <v>4.3917191887052606E-2</v>
      </c>
      <c r="AF13" s="12">
        <f>AD13/AD12-1</f>
        <v>0.17444890104336941</v>
      </c>
      <c r="AG13" s="11">
        <v>985184.875</v>
      </c>
      <c r="AH13" s="12">
        <f t="shared" ref="AH13:AH67" si="10">AG13/$AA13</f>
        <v>0.70530690115862837</v>
      </c>
      <c r="AI13" s="12">
        <f>AG13/AG12-1</f>
        <v>0.15073211940669884</v>
      </c>
      <c r="AJ13" s="11">
        <v>161193.29199999999</v>
      </c>
      <c r="AK13" s="12">
        <f t="shared" ref="AK13:AK67" si="11">AJ13/$AA13</f>
        <v>0.11540041280889327</v>
      </c>
      <c r="AL13" s="12">
        <f>AJ13/AJ12-1</f>
        <v>4.0595869991037148E-2</v>
      </c>
      <c r="AM13" s="11">
        <v>29150.225000000002</v>
      </c>
      <c r="AN13" s="12">
        <f t="shared" ref="AN13:AN67" si="12">AM13/$AJ13</f>
        <v>0.18084018657550591</v>
      </c>
      <c r="AO13" s="12">
        <f>AM13/AM12-1</f>
        <v>6.833646672962046E-2</v>
      </c>
      <c r="AP13" s="11">
        <v>132043.06700000001</v>
      </c>
      <c r="AQ13" s="12">
        <f t="shared" ref="AQ13:AQ67" si="13">AP13/$AJ13</f>
        <v>0.81915981342449429</v>
      </c>
      <c r="AR13" s="12">
        <f>AP13/AP12-1</f>
        <v>3.4664790773016652E-2</v>
      </c>
      <c r="AS13" s="11">
        <v>187068.54300000001</v>
      </c>
      <c r="AT13" s="12">
        <f t="shared" ref="AT13:AT67" si="14">AS13/$AA13</f>
        <v>0.13392484772727517</v>
      </c>
      <c r="AU13" s="12">
        <f>AS13/AS12-1</f>
        <v>5.6570544897427411E-3</v>
      </c>
      <c r="AV13" s="11">
        <v>142008.23000000001</v>
      </c>
      <c r="AW13" s="12">
        <f t="shared" ref="AW13:AW67" si="15">AV13/$E13</f>
        <v>1.5104464854699949E-2</v>
      </c>
      <c r="AX13" s="12">
        <f>AV13/AV12-1</f>
        <v>9.3552713132596388E-3</v>
      </c>
      <c r="AY13" s="11">
        <v>45060.313000000002</v>
      </c>
      <c r="AZ13" s="12">
        <f t="shared" ref="AZ13:AZ19" si="16">AY13/$E13</f>
        <v>4.7927638704480663E-3</v>
      </c>
      <c r="BA13" s="12">
        <f>AY13/AY12-1</f>
        <v>-5.8226703995639673E-3</v>
      </c>
      <c r="BB13" s="11">
        <v>67020.650999999998</v>
      </c>
      <c r="BC13" s="12">
        <f t="shared" ref="BC13:BC67" si="17">BB13/$E13</f>
        <v>7.1285380260609609E-3</v>
      </c>
      <c r="BD13" s="12">
        <f>BB13/BB12-1</f>
        <v>-2.9570194558860785E-2</v>
      </c>
      <c r="BE13" s="11" t="s">
        <v>33</v>
      </c>
      <c r="BF13" s="11" t="s">
        <v>33</v>
      </c>
      <c r="BG13" s="11" t="s">
        <v>33</v>
      </c>
      <c r="BH13" s="11">
        <v>34235.593000000001</v>
      </c>
      <c r="BI13" s="11">
        <f>BL13+BO13+BR13+BU13</f>
        <v>512734.86100000003</v>
      </c>
      <c r="BJ13" s="12">
        <f t="shared" ref="BJ13:BJ67" si="18">BI13/$E13</f>
        <v>5.4536175035446631E-2</v>
      </c>
      <c r="BK13" s="12">
        <f>BI13/BI12-1</f>
        <v>0.16819937012794517</v>
      </c>
      <c r="BL13" s="11">
        <v>422182.22200000001</v>
      </c>
      <c r="BM13" s="12">
        <f t="shared" ref="BM13:BM67" si="19">BL13/$E13</f>
        <v>4.4904696963536064E-2</v>
      </c>
      <c r="BN13" s="12">
        <f>BL13/BL12-1</f>
        <v>0.22300402791119334</v>
      </c>
      <c r="BO13" s="11">
        <v>64457.277999999998</v>
      </c>
      <c r="BP13" s="12">
        <f t="shared" si="3"/>
        <v>6.8558891986797111E-3</v>
      </c>
      <c r="BQ13" s="12">
        <f>BO13/BO12-1</f>
        <v>-8.7335758985637502E-2</v>
      </c>
      <c r="BR13" s="11">
        <v>13627.955</v>
      </c>
      <c r="BS13" s="12">
        <f t="shared" ref="BS13:BS67" si="20">BR13/$E13</f>
        <v>1.4495143509565074E-3</v>
      </c>
      <c r="BT13" s="12">
        <f>BR13/BR12-1</f>
        <v>0.14613226181219008</v>
      </c>
      <c r="BU13" s="11">
        <v>12467.406000000001</v>
      </c>
      <c r="BV13" s="12">
        <f t="shared" si="4"/>
        <v>1.3260745222743449E-3</v>
      </c>
      <c r="BW13" s="12">
        <f t="shared" ref="BW13:BW15" si="21">BU13/BU12-1</f>
        <v>0.11379641229333215</v>
      </c>
      <c r="BX13" s="31" t="s">
        <v>35</v>
      </c>
      <c r="BY13" s="13" t="s">
        <v>35</v>
      </c>
      <c r="BZ13" s="12" t="s">
        <v>35</v>
      </c>
    </row>
    <row r="14" spans="1:78" s="20" customFormat="1" ht="31.2" customHeight="1" x14ac:dyDescent="0.3">
      <c r="A14" s="45"/>
      <c r="B14" s="19">
        <v>2019</v>
      </c>
      <c r="C14" s="11">
        <v>22737273.32</v>
      </c>
      <c r="D14" s="12">
        <f t="shared" si="5"/>
        <v>0.44532407802361768</v>
      </c>
      <c r="E14" s="11">
        <v>10125455.278000001</v>
      </c>
      <c r="F14" s="12">
        <f>100%</f>
        <v>1</v>
      </c>
      <c r="G14" s="12">
        <f>E14/E13-1</f>
        <v>7.6976900454199804E-2</v>
      </c>
      <c r="H14" s="11">
        <v>3358083.7629999998</v>
      </c>
      <c r="I14" s="12">
        <f t="shared" si="6"/>
        <v>0.33164768109699211</v>
      </c>
      <c r="J14" s="12">
        <f>H14/H13-1</f>
        <v>8.1697773170396948E-2</v>
      </c>
      <c r="K14" s="11">
        <v>2655724.4440000001</v>
      </c>
      <c r="L14" s="11">
        <v>630233.34499999997</v>
      </c>
      <c r="M14" s="11">
        <v>3955215.6209999998</v>
      </c>
      <c r="N14" s="12">
        <f t="shared" si="2"/>
        <v>0.39062101529337273</v>
      </c>
      <c r="O14" s="12">
        <f>M14/M13-1</f>
        <v>8.2735045561158627E-2</v>
      </c>
      <c r="P14" s="11">
        <v>755298.37899999996</v>
      </c>
      <c r="Q14" s="12">
        <f t="shared" si="7"/>
        <v>7.4594016591142148E-2</v>
      </c>
      <c r="R14" s="12">
        <f t="shared" ref="R14" si="22">P14/P13-1</f>
        <v>0.19425810885010386</v>
      </c>
      <c r="S14" s="11">
        <v>331.96600000000001</v>
      </c>
      <c r="T14" s="11" t="s">
        <v>35</v>
      </c>
      <c r="U14" s="11" t="s">
        <v>33</v>
      </c>
      <c r="V14" s="11">
        <v>414297.57400000002</v>
      </c>
      <c r="W14" s="11">
        <v>152842.70600000001</v>
      </c>
      <c r="X14" s="11">
        <v>177482.845</v>
      </c>
      <c r="Y14" s="11" t="s">
        <v>35</v>
      </c>
      <c r="Z14" s="11" t="s">
        <v>33</v>
      </c>
      <c r="AA14" s="11">
        <v>1350766.037</v>
      </c>
      <c r="AB14" s="12">
        <f t="shared" si="8"/>
        <v>0.13340299274590306</v>
      </c>
      <c r="AC14" s="12">
        <f>AA14/AA13-1</f>
        <v>-3.296870270486929E-2</v>
      </c>
      <c r="AD14" s="11">
        <v>70667.554999999993</v>
      </c>
      <c r="AE14" s="12">
        <f t="shared" si="9"/>
        <v>5.2316650748008106E-2</v>
      </c>
      <c r="AF14" s="12">
        <f t="shared" ref="AF14:AF15" si="23">AD14/AD13-1</f>
        <v>0.1519825487270674</v>
      </c>
      <c r="AG14" s="11">
        <v>918643.23</v>
      </c>
      <c r="AH14" s="12">
        <f t="shared" si="10"/>
        <v>0.68009055960591935</v>
      </c>
      <c r="AI14" s="12">
        <f t="shared" ref="AI14:AI15" si="24">AG14/AG13-1</f>
        <v>-6.7542292506266977E-2</v>
      </c>
      <c r="AJ14" s="11">
        <v>175127.57500000001</v>
      </c>
      <c r="AK14" s="12">
        <f t="shared" si="11"/>
        <v>0.12965056138733819</v>
      </c>
      <c r="AL14" s="12">
        <f t="shared" ref="AL14:AL15" si="25">AJ14/AJ13-1</f>
        <v>8.6444558747519329E-2</v>
      </c>
      <c r="AM14" s="11">
        <v>32848.313999999998</v>
      </c>
      <c r="AN14" s="12">
        <f t="shared" si="12"/>
        <v>0.18756791441895998</v>
      </c>
      <c r="AO14" s="12">
        <f t="shared" ref="AO14:AO15" si="26">AM14/AM13-1</f>
        <v>0.12686313742003685</v>
      </c>
      <c r="AP14" s="11">
        <v>142279.261</v>
      </c>
      <c r="AQ14" s="12">
        <f t="shared" si="13"/>
        <v>0.81243208558103996</v>
      </c>
      <c r="AR14" s="12">
        <f t="shared" ref="AR14:AR15" si="27">AP14/AP13-1</f>
        <v>7.7521631635532939E-2</v>
      </c>
      <c r="AS14" s="11">
        <v>184291.64300000001</v>
      </c>
      <c r="AT14" s="12">
        <f t="shared" si="14"/>
        <v>0.13643491023012744</v>
      </c>
      <c r="AU14" s="12">
        <f t="shared" ref="AU14:AU15" si="28">AS14/AS13-1</f>
        <v>-1.4844291592092995E-2</v>
      </c>
      <c r="AV14" s="11">
        <v>139155.38699999999</v>
      </c>
      <c r="AW14" s="12">
        <f t="shared" si="15"/>
        <v>1.3743123956346803E-2</v>
      </c>
      <c r="AX14" s="12">
        <f t="shared" ref="AX14:AX15" si="29">AV14/AV13-1</f>
        <v>-2.0089279332613508E-2</v>
      </c>
      <c r="AY14" s="11">
        <v>45136.256000000001</v>
      </c>
      <c r="AZ14" s="12">
        <f t="shared" si="16"/>
        <v>4.4577013833708226E-3</v>
      </c>
      <c r="BA14" s="12">
        <f t="shared" ref="BA14:BA15" si="30">AY14/AY13-1</f>
        <v>1.6853633484525954E-3</v>
      </c>
      <c r="BB14" s="11">
        <v>81522.792000000001</v>
      </c>
      <c r="BC14" s="12">
        <f t="shared" si="17"/>
        <v>8.0512717464791897E-3</v>
      </c>
      <c r="BD14" s="12">
        <f t="shared" ref="BD14:BD15" si="31">BB14/BB13-1</f>
        <v>0.21638317121091544</v>
      </c>
      <c r="BE14" s="11" t="s">
        <v>33</v>
      </c>
      <c r="BF14" s="11" t="s">
        <v>33</v>
      </c>
      <c r="BG14" s="11" t="s">
        <v>33</v>
      </c>
      <c r="BH14" s="11">
        <v>39575.07</v>
      </c>
      <c r="BI14" s="11">
        <f>BL14+BO14+BR14+BU14+BX14</f>
        <v>588254.6889999999</v>
      </c>
      <c r="BJ14" s="12">
        <f t="shared" si="18"/>
        <v>5.8096616186545748E-2</v>
      </c>
      <c r="BK14" s="12">
        <f>BI14/BI13-1</f>
        <v>0.14728826484064617</v>
      </c>
      <c r="BL14" s="11">
        <v>492870.34899999999</v>
      </c>
      <c r="BM14" s="12">
        <f t="shared" si="19"/>
        <v>4.8676364219481565E-2</v>
      </c>
      <c r="BN14" s="12">
        <f t="shared" ref="BN14:BN15" si="32">BL14/BL13-1</f>
        <v>0.16743511051964655</v>
      </c>
      <c r="BO14" s="11">
        <v>65028.998</v>
      </c>
      <c r="BP14" s="12">
        <f t="shared" si="3"/>
        <v>6.4223283017496718E-3</v>
      </c>
      <c r="BQ14" s="12">
        <f>BO14/BO13-1</f>
        <v>8.8697509069495251E-3</v>
      </c>
      <c r="BR14" s="11">
        <v>15714.925999999999</v>
      </c>
      <c r="BS14" s="12">
        <f t="shared" si="20"/>
        <v>1.5520216690052915E-3</v>
      </c>
      <c r="BT14" s="12">
        <f t="shared" ref="BT14:BT15" si="33">BR14/BR13-1</f>
        <v>0.15313897059390058</v>
      </c>
      <c r="BU14" s="11">
        <v>13923.694</v>
      </c>
      <c r="BV14" s="12">
        <f t="shared" si="4"/>
        <v>1.3751178211465307E-3</v>
      </c>
      <c r="BW14" s="12">
        <f t="shared" si="21"/>
        <v>0.11680761820061036</v>
      </c>
      <c r="BX14" s="31">
        <v>716.72199999999998</v>
      </c>
      <c r="BY14" s="12">
        <f>BX14/$E14</f>
        <v>7.078417516269631E-5</v>
      </c>
      <c r="BZ14" s="12" t="s">
        <v>35</v>
      </c>
    </row>
    <row r="15" spans="1:78" s="20" customFormat="1" ht="31.2" customHeight="1" x14ac:dyDescent="0.3">
      <c r="A15" s="46"/>
      <c r="B15" s="19">
        <v>2020</v>
      </c>
      <c r="C15" s="11">
        <v>21014239.390999999</v>
      </c>
      <c r="D15" s="12">
        <f t="shared" si="5"/>
        <v>0.47755447747958896</v>
      </c>
      <c r="E15" s="11">
        <v>10035444.112</v>
      </c>
      <c r="F15" s="12">
        <f>100%</f>
        <v>1</v>
      </c>
      <c r="G15" s="12">
        <f>E15/E14-1</f>
        <v>-8.8895919767254528E-3</v>
      </c>
      <c r="H15" s="11">
        <v>2926732.1880000001</v>
      </c>
      <c r="I15" s="12">
        <f t="shared" si="6"/>
        <v>0.29163952838921459</v>
      </c>
      <c r="J15" s="12">
        <f>H15/H14-1</f>
        <v>-0.12845170205481848</v>
      </c>
      <c r="K15" s="11">
        <v>2361625.2489999998</v>
      </c>
      <c r="L15" s="11">
        <v>489853.56099999999</v>
      </c>
      <c r="M15" s="11">
        <v>4251920.7300000004</v>
      </c>
      <c r="N15" s="12">
        <f t="shared" si="2"/>
        <v>0.42369034021281793</v>
      </c>
      <c r="O15" s="12">
        <f>M15/M14-1</f>
        <v>7.5016165344984342E-2</v>
      </c>
      <c r="P15" s="11">
        <v>797909.02500000002</v>
      </c>
      <c r="Q15" s="12">
        <f t="shared" si="7"/>
        <v>7.9509089592347079E-2</v>
      </c>
      <c r="R15" s="12">
        <f t="shared" ref="R15" si="34">P15/P14-1</f>
        <v>5.6415646034373435E-2</v>
      </c>
      <c r="S15" s="11">
        <v>4085.0190000000002</v>
      </c>
      <c r="T15" s="11">
        <v>1280.174</v>
      </c>
      <c r="U15" s="11" t="s">
        <v>33</v>
      </c>
      <c r="V15" s="11">
        <v>449726.24799999996</v>
      </c>
      <c r="W15" s="11">
        <v>163368.34</v>
      </c>
      <c r="X15" s="11">
        <v>172483.06700000001</v>
      </c>
      <c r="Y15" s="11">
        <v>870.17700000000002</v>
      </c>
      <c r="Z15" s="11" t="s">
        <v>35</v>
      </c>
      <c r="AA15" s="11">
        <v>1357923.02</v>
      </c>
      <c r="AB15" s="12">
        <f t="shared" si="8"/>
        <v>0.13531269815714958</v>
      </c>
      <c r="AC15" s="12">
        <f>AA15/AA14-1</f>
        <v>5.2984623568825828E-3</v>
      </c>
      <c r="AD15" s="11">
        <v>78730.445999999996</v>
      </c>
      <c r="AE15" s="12">
        <f t="shared" si="9"/>
        <v>5.797857819657553E-2</v>
      </c>
      <c r="AF15" s="12">
        <f t="shared" si="23"/>
        <v>0.11409607987710912</v>
      </c>
      <c r="AG15" s="11">
        <v>909982.10800000001</v>
      </c>
      <c r="AH15" s="12">
        <f t="shared" si="10"/>
        <v>0.67012790459948168</v>
      </c>
      <c r="AI15" s="12">
        <f t="shared" si="24"/>
        <v>-9.4281672331052446E-3</v>
      </c>
      <c r="AJ15" s="11">
        <v>187061.09099999999</v>
      </c>
      <c r="AK15" s="12">
        <f t="shared" si="11"/>
        <v>0.1377552985293673</v>
      </c>
      <c r="AL15" s="12">
        <f t="shared" si="25"/>
        <v>6.8141844595289935E-2</v>
      </c>
      <c r="AM15" s="11">
        <v>35677.569000000003</v>
      </c>
      <c r="AN15" s="12">
        <f t="shared" si="12"/>
        <v>0.19072683051976858</v>
      </c>
      <c r="AO15" s="12">
        <f t="shared" si="26"/>
        <v>8.6130904618118453E-2</v>
      </c>
      <c r="AP15" s="11">
        <v>151383.522</v>
      </c>
      <c r="AQ15" s="12">
        <f t="shared" si="13"/>
        <v>0.80927316948023154</v>
      </c>
      <c r="AR15" s="12">
        <f t="shared" si="27"/>
        <v>6.3988672249288614E-2</v>
      </c>
      <c r="AS15" s="11">
        <v>180576.64799999999</v>
      </c>
      <c r="AT15" s="12">
        <f t="shared" si="14"/>
        <v>0.13298003299185546</v>
      </c>
      <c r="AU15" s="12">
        <f t="shared" si="28"/>
        <v>-2.0158239079783091E-2</v>
      </c>
      <c r="AV15" s="11">
        <v>136788.18299999999</v>
      </c>
      <c r="AW15" s="12">
        <f t="shared" si="15"/>
        <v>1.3630506181229581E-2</v>
      </c>
      <c r="AX15" s="12">
        <f t="shared" si="29"/>
        <v>-1.7011227887282598E-2</v>
      </c>
      <c r="AY15" s="11">
        <v>43788.464999999997</v>
      </c>
      <c r="AZ15" s="12">
        <f t="shared" si="16"/>
        <v>4.3633808839251493E-3</v>
      </c>
      <c r="BA15" s="12">
        <f t="shared" si="30"/>
        <v>-2.9860496182935625E-2</v>
      </c>
      <c r="BB15" s="11">
        <v>80802.216</v>
      </c>
      <c r="BC15" s="12">
        <f t="shared" si="17"/>
        <v>8.0516831241558909E-3</v>
      </c>
      <c r="BD15" s="12">
        <f t="shared" si="31"/>
        <v>-8.8389514431743699E-3</v>
      </c>
      <c r="BE15" s="11" t="s">
        <v>35</v>
      </c>
      <c r="BF15" s="11" t="s">
        <v>35</v>
      </c>
      <c r="BG15" s="11" t="s">
        <v>35</v>
      </c>
      <c r="BH15" s="11">
        <v>49594.421999999999</v>
      </c>
      <c r="BI15" s="11">
        <f>BL15+BO15+BR15+BU15+BX15</f>
        <v>584830.66499999992</v>
      </c>
      <c r="BJ15" s="12">
        <f t="shared" si="18"/>
        <v>5.8276510583192012E-2</v>
      </c>
      <c r="BK15" s="12">
        <f>BI15/BI14-1</f>
        <v>-5.820648885639379E-3</v>
      </c>
      <c r="BL15" s="11">
        <v>502140.587</v>
      </c>
      <c r="BM15" s="12">
        <f t="shared" si="19"/>
        <v>5.0036708031641522E-2</v>
      </c>
      <c r="BN15" s="12">
        <f t="shared" si="32"/>
        <v>1.8808674570926609E-2</v>
      </c>
      <c r="BO15" s="11">
        <v>52014.404999999999</v>
      </c>
      <c r="BP15" s="12">
        <f t="shared" si="3"/>
        <v>5.1830695701651271E-3</v>
      </c>
      <c r="BQ15" s="12">
        <f>BO15/BO14-1</f>
        <v>-0.20013522275093343</v>
      </c>
      <c r="BR15" s="11">
        <v>15294.276</v>
      </c>
      <c r="BS15" s="12">
        <f t="shared" si="20"/>
        <v>1.5240258257939667E-3</v>
      </c>
      <c r="BT15" s="12">
        <f t="shared" si="33"/>
        <v>-2.6767545707819362E-2</v>
      </c>
      <c r="BU15" s="11">
        <v>13296.794</v>
      </c>
      <c r="BV15" s="12">
        <f t="shared" si="4"/>
        <v>1.324983115007357E-3</v>
      </c>
      <c r="BW15" s="12">
        <f t="shared" si="21"/>
        <v>-4.5023971368517546E-2</v>
      </c>
      <c r="BX15" s="31">
        <v>2084.6030000000001</v>
      </c>
      <c r="BY15" s="12">
        <f>BX15/$E15</f>
        <v>2.0772404058404468E-4</v>
      </c>
      <c r="BZ15" s="12">
        <f t="shared" ref="BZ15" si="35">BX15/BX14-1</f>
        <v>1.9085238069990877</v>
      </c>
    </row>
    <row r="16" spans="1:78" s="14" customFormat="1" x14ac:dyDescent="0.3">
      <c r="A16" s="44" t="s">
        <v>48</v>
      </c>
      <c r="B16" s="15">
        <v>2017</v>
      </c>
      <c r="C16" s="16">
        <f>C60+C36+C56+C32+C64+C28+C24+C40+C52+C48+C44+C20</f>
        <v>279664.49499999994</v>
      </c>
      <c r="D16" s="17">
        <f t="shared" ref="D16:D19" si="36">E16/C16</f>
        <v>0.74527204105762535</v>
      </c>
      <c r="E16" s="16">
        <f>E60+E36+E56+E32+E64+E28+E24+E40+E52+E48+E44+E20</f>
        <v>208426.12900000002</v>
      </c>
      <c r="F16" s="17">
        <f>100%</f>
        <v>1</v>
      </c>
      <c r="G16" s="17"/>
      <c r="H16" s="16">
        <f>H60+H36+H56+H32+H64+H28+H24+H40+H52+H48+H44+H20</f>
        <v>52406.567999999992</v>
      </c>
      <c r="I16" s="17">
        <f t="shared" ref="I16:I19" si="37">H16/$E16</f>
        <v>0.25143953040551836</v>
      </c>
      <c r="J16" s="17"/>
      <c r="K16" s="16">
        <f t="shared" ref="K16:M19" si="38">K60+K36+K56+K32+K64+K28+K24+K40+K52+K48+K44+K20</f>
        <v>47721.413</v>
      </c>
      <c r="L16" s="16">
        <f t="shared" si="38"/>
        <v>4685.1729999999998</v>
      </c>
      <c r="M16" s="16">
        <f t="shared" si="38"/>
        <v>99598.281000000003</v>
      </c>
      <c r="N16" s="17">
        <f t="shared" si="2"/>
        <v>0.47785890127048319</v>
      </c>
      <c r="O16" s="17"/>
      <c r="P16" s="16">
        <f>P60+P36+P56+P32+P64+P28+P24+P40+P52+P48+P44+P20</f>
        <v>6514.8760000000002</v>
      </c>
      <c r="Q16" s="17">
        <f t="shared" ref="Q16:Q19" si="39">P16/$E16</f>
        <v>3.1257482117321288E-2</v>
      </c>
      <c r="R16" s="17"/>
      <c r="S16" s="16">
        <f>S60+S36+S56+S32+S64+S28+S24+S40+S52+S48+S44+S20</f>
        <v>66.516999999999996</v>
      </c>
      <c r="T16" s="16" t="s">
        <v>33</v>
      </c>
      <c r="U16" s="16" t="s">
        <v>33</v>
      </c>
      <c r="V16" s="16">
        <f t="shared" ref="V16:X19" si="40">V60+V36+V56+V32+V64+V28+V24+V40+V52+V48+V44+V20</f>
        <v>0.25800000000000001</v>
      </c>
      <c r="W16" s="16">
        <f t="shared" si="40"/>
        <v>2871.79</v>
      </c>
      <c r="X16" s="16">
        <f t="shared" si="40"/>
        <v>3559.5400000000004</v>
      </c>
      <c r="Y16" s="16" t="s">
        <v>35</v>
      </c>
      <c r="Z16" s="16" t="s">
        <v>35</v>
      </c>
      <c r="AA16" s="16">
        <f>AA60+AA36+AA56+AA32+AA64+AA28+AA24+AA40+AA52+AA48+AA44+AA20</f>
        <v>29889.614000000005</v>
      </c>
      <c r="AB16" s="17">
        <f t="shared" ref="AB16:AB19" si="41">AA16/$E16</f>
        <v>0.14340627129336553</v>
      </c>
      <c r="AC16" s="17"/>
      <c r="AD16" s="16">
        <f>AD60+AD36+AD56+AD32+AD64+AD28+AD24+AD40+AD52+AD48+AD44+AD20</f>
        <v>1424.5090000000002</v>
      </c>
      <c r="AE16" s="17">
        <f t="shared" ref="AE16:AE19" si="42">AD16/$AA16</f>
        <v>4.765899619847884E-2</v>
      </c>
      <c r="AF16" s="17"/>
      <c r="AG16" s="16">
        <f>AG60+AG36+AG56+AG32+AG64+AG28+AG24+AG40+AG52+AG48+AG44+AG20</f>
        <v>17806.912</v>
      </c>
      <c r="AH16" s="17">
        <f t="shared" ref="AH16:AH19" si="43">AG16/$AA16</f>
        <v>0.59575583679334221</v>
      </c>
      <c r="AI16" s="17"/>
      <c r="AJ16" s="16">
        <f>AJ60+AJ36+AJ56+AJ32+AJ64+AJ28+AJ24+AJ40+AJ52+AJ48+AJ44+AJ20</f>
        <v>5841.8990000000003</v>
      </c>
      <c r="AK16" s="17">
        <f t="shared" ref="AK16:AK19" si="44">AJ16/$AA16</f>
        <v>0.19544912824902988</v>
      </c>
      <c r="AL16" s="17"/>
      <c r="AM16" s="16">
        <f>AM60+AM36+AM56+AM32+AM64+AM28+AM24+AM40+AM52+AM48+AM44+AM20</f>
        <v>925.45000000000016</v>
      </c>
      <c r="AN16" s="17">
        <f t="shared" ref="AN16:AN19" si="45">AM16/$AJ16</f>
        <v>0.15841595344253642</v>
      </c>
      <c r="AO16" s="17"/>
      <c r="AP16" s="16">
        <f>AP60+AP36+AP56+AP32+AP64+AP28+AP24+AP40+AP52+AP48+AP44+AP20</f>
        <v>4916.4489999999996</v>
      </c>
      <c r="AQ16" s="17">
        <f t="shared" ref="AQ16:AQ19" si="46">AP16/$AJ16</f>
        <v>0.84158404655746344</v>
      </c>
      <c r="AR16" s="17"/>
      <c r="AS16" s="16">
        <f>AS60+AS36+AS56+AS32+AS64+AS28+AS24+AS40+AS52+AS48+AS44+AS20</f>
        <v>4790.3949999999995</v>
      </c>
      <c r="AT16" s="17">
        <f t="shared" ref="AT16:AT19" si="47">AS16/$AA16</f>
        <v>0.16026955048666733</v>
      </c>
      <c r="AU16" s="17"/>
      <c r="AV16" s="16">
        <f>AV60+AV36+AV56+AV32+AV64+AV28+AV24+AV40+AV52+AV48+AV44+AV20</f>
        <v>3230.5509999999999</v>
      </c>
      <c r="AW16" s="17">
        <f t="shared" ref="AW16:AW19" si="48">AV16/$E16</f>
        <v>1.5499740917800185E-2</v>
      </c>
      <c r="AX16" s="17"/>
      <c r="AY16" s="16">
        <f>AY60+AY36+AY56+AY32+AY64+AY28+AY24+AY40+AY52+AY48+AY44+AY20</f>
        <v>1559.8440000000003</v>
      </c>
      <c r="AZ16" s="17">
        <f t="shared" si="16"/>
        <v>7.4839177193565792E-3</v>
      </c>
      <c r="BA16" s="17"/>
      <c r="BB16" s="16">
        <f>BB20+BB24+BB28+BB32+BB36+BB40+BB44+BB48+BB56+BB52+BB60+BB64</f>
        <v>1111.3740000000003</v>
      </c>
      <c r="BC16" s="17">
        <f t="shared" si="17"/>
        <v>5.3322201267769079E-3</v>
      </c>
      <c r="BD16" s="17"/>
      <c r="BE16" s="16" t="s">
        <v>33</v>
      </c>
      <c r="BF16" s="16" t="s">
        <v>33</v>
      </c>
      <c r="BG16" s="16" t="s">
        <v>33</v>
      </c>
      <c r="BH16" s="16">
        <f t="shared" ref="BH16:BL19" si="49">BH60+BH36+BH56+BH32+BH64+BH28+BH24+BH40+BH52+BH48+BH44+BH20</f>
        <v>659.43900000000008</v>
      </c>
      <c r="BI16" s="16">
        <f>BL16+BO16+BR16+BU16</f>
        <v>17785.257000000001</v>
      </c>
      <c r="BJ16" s="17">
        <f t="shared" si="18"/>
        <v>8.5331225433832245E-2</v>
      </c>
      <c r="BK16" s="17"/>
      <c r="BL16" s="16">
        <f t="shared" si="49"/>
        <v>12270.374000000002</v>
      </c>
      <c r="BM16" s="17">
        <f t="shared" ref="BM16:BM19" si="50">BL16/$E16</f>
        <v>5.8871572671198059E-2</v>
      </c>
      <c r="BN16" s="17"/>
      <c r="BO16" s="16">
        <f>BO60+BO36+BO56+BO32+BO64+BO28+BO24+BO40+BO52+BO48+BO44+BO20</f>
        <v>3913.043000000001</v>
      </c>
      <c r="BP16" s="17">
        <f t="shared" si="3"/>
        <v>1.8774243991260813E-2</v>
      </c>
      <c r="BQ16" s="17"/>
      <c r="BR16" s="16">
        <f>BR60+BR36+BR56+BR32+BR64+BR28+BR24+BR40+BR52+BR48+BR44+BR20</f>
        <v>723.89499999999998</v>
      </c>
      <c r="BS16" s="17">
        <f t="shared" ref="BS16:BS19" si="51">BR16/$E16</f>
        <v>3.4731489927541663E-3</v>
      </c>
      <c r="BT16" s="17"/>
      <c r="BU16" s="16">
        <f>BU60+BU36+BU56+BU32+BU64+BU28+BU24+BU40+BU52+BU48+BU44+BU20</f>
        <v>877.94499999999982</v>
      </c>
      <c r="BV16" s="17">
        <f t="shared" si="4"/>
        <v>4.2122597786192137E-3</v>
      </c>
      <c r="BW16" s="17"/>
      <c r="BX16" s="32" t="s">
        <v>35</v>
      </c>
      <c r="BY16" s="18" t="s">
        <v>35</v>
      </c>
      <c r="BZ16" s="17"/>
    </row>
    <row r="17" spans="1:78" s="14" customFormat="1" ht="14.4" customHeight="1" x14ac:dyDescent="0.3">
      <c r="A17" s="45" t="s">
        <v>61</v>
      </c>
      <c r="B17" s="15">
        <v>2018</v>
      </c>
      <c r="C17" s="16">
        <f>C61+C37+C57+C33+C65+C29+C25+C41+C53+C49+C45+C21</f>
        <v>282061.77700000006</v>
      </c>
      <c r="D17" s="17">
        <f t="shared" si="36"/>
        <v>0.77562355426839691</v>
      </c>
      <c r="E17" s="16">
        <f>E61+E37+E57+E33+E65+E29+E25+E41+E53+E49+E45+E21</f>
        <v>218773.758</v>
      </c>
      <c r="F17" s="17">
        <f>100%</f>
        <v>1</v>
      </c>
      <c r="G17" s="17">
        <f>E17/E16-1</f>
        <v>4.9646505693151211E-2</v>
      </c>
      <c r="H17" s="16">
        <f>H61+H37+H57+H33+H65+H29+H25+H41+H53+H49+H45+H21</f>
        <v>43520.639999999999</v>
      </c>
      <c r="I17" s="17">
        <f t="shared" si="37"/>
        <v>0.19892989176517231</v>
      </c>
      <c r="J17" s="17">
        <f>H17/H16-1</f>
        <v>-0.16955752569029126</v>
      </c>
      <c r="K17" s="16">
        <f t="shared" si="38"/>
        <v>36448.288</v>
      </c>
      <c r="L17" s="16">
        <f t="shared" si="38"/>
        <v>7072.3459999999995</v>
      </c>
      <c r="M17" s="16">
        <f t="shared" si="38"/>
        <v>110975.663</v>
      </c>
      <c r="N17" s="17">
        <f t="shared" si="2"/>
        <v>0.5072622238358222</v>
      </c>
      <c r="O17" s="17">
        <f>M17/M16-1</f>
        <v>0.11423271451843631</v>
      </c>
      <c r="P17" s="16">
        <f>P61+P37+P57+P33+P65+P29+P25+P41+P53+P49+P45+P21</f>
        <v>7675.8520000000008</v>
      </c>
      <c r="Q17" s="17">
        <f t="shared" si="39"/>
        <v>3.5085798544448828E-2</v>
      </c>
      <c r="R17" s="17">
        <f t="shared" ref="R17:R19" si="52">P17/P16-1</f>
        <v>0.17820385222988144</v>
      </c>
      <c r="S17" s="16">
        <f>S61+S37+S57+S33+S65+S29+S25+S41+S53+S49+S45+S21</f>
        <v>35.526000000000003</v>
      </c>
      <c r="T17" s="16" t="s">
        <v>33</v>
      </c>
      <c r="U17" s="16" t="s">
        <v>33</v>
      </c>
      <c r="V17" s="16">
        <f t="shared" si="40"/>
        <v>8.0000000000000002E-3</v>
      </c>
      <c r="W17" s="16">
        <f t="shared" si="40"/>
        <v>3039.6280000000002</v>
      </c>
      <c r="X17" s="16">
        <f t="shared" si="40"/>
        <v>4351.0290000000005</v>
      </c>
      <c r="Y17" s="16" t="s">
        <v>35</v>
      </c>
      <c r="Z17" s="16" t="s">
        <v>35</v>
      </c>
      <c r="AA17" s="16">
        <f>AA61+AA37+AA57+AA33+AA65+AA29+AA25+AA41+AA53+AA49+AA45+AA21</f>
        <v>34162.601000000002</v>
      </c>
      <c r="AB17" s="17">
        <f t="shared" si="41"/>
        <v>0.15615493061101049</v>
      </c>
      <c r="AC17" s="17">
        <f>AA17/AA16-1</f>
        <v>0.14295892211923511</v>
      </c>
      <c r="AD17" s="16">
        <f>AD61+AD37+AD57+AD33+AD65+AD29+AD25+AD41+AD53+AD49+AD45+AD21</f>
        <v>1397.7259999999999</v>
      </c>
      <c r="AE17" s="17">
        <f t="shared" si="42"/>
        <v>4.0913922215700137E-2</v>
      </c>
      <c r="AF17" s="17">
        <f t="shared" ref="AF17:AF19" si="53">AD17/AD16-1</f>
        <v>-1.8801566013272208E-2</v>
      </c>
      <c r="AG17" s="16">
        <f>AG61+AG37+AG57+AG33+AG65+AG29+AG25+AG41+AG53+AG49+AG45+AG21</f>
        <v>21525.39</v>
      </c>
      <c r="AH17" s="17">
        <f t="shared" si="43"/>
        <v>0.6300863918411832</v>
      </c>
      <c r="AI17" s="17">
        <f t="shared" ref="AI17:AI19" si="54">AG17/AG16-1</f>
        <v>0.2088221697282493</v>
      </c>
      <c r="AJ17" s="16">
        <f>AJ61+AJ37+AJ57+AJ33+AJ65+AJ29+AJ25+AJ41+AJ53+AJ49+AJ45+AJ21</f>
        <v>6343.4940000000006</v>
      </c>
      <c r="AK17" s="17">
        <f t="shared" si="44"/>
        <v>0.18568533467343426</v>
      </c>
      <c r="AL17" s="17">
        <f t="shared" ref="AL17:AL19" si="55">AJ17/AJ16-1</f>
        <v>8.5861635060791031E-2</v>
      </c>
      <c r="AM17" s="16">
        <f>AM61+AM37+AM57+AM33+AM65+AM29+AM25+AM41+AM53+AM49+AM45+AM21</f>
        <v>1051.461</v>
      </c>
      <c r="AN17" s="17">
        <f t="shared" si="45"/>
        <v>0.16575423575713952</v>
      </c>
      <c r="AO17" s="17">
        <f t="shared" ref="AO17:AO19" si="56">AM17/AM16-1</f>
        <v>0.13616186719974044</v>
      </c>
      <c r="AP17" s="16">
        <f>AP61+AP37+AP57+AP33+AP65+AP29+AP25+AP41+AP53+AP49+AP45+AP21</f>
        <v>5292.0330000000013</v>
      </c>
      <c r="AQ17" s="17">
        <f t="shared" si="46"/>
        <v>0.83424576424286057</v>
      </c>
      <c r="AR17" s="17">
        <f t="shared" ref="AR17:AR19" si="57">AP17/AP16-1</f>
        <v>7.6393348125852967E-2</v>
      </c>
      <c r="AS17" s="16">
        <f>AS61+AS37+AS57+AS33+AS65+AS29+AS25+AS41+AS53+AS49+AS45+AS21</f>
        <v>4852.5020000000004</v>
      </c>
      <c r="AT17" s="17">
        <f t="shared" si="47"/>
        <v>0.14204135100837317</v>
      </c>
      <c r="AU17" s="17">
        <f t="shared" ref="AU17:AU19" si="58">AS17/AS16-1</f>
        <v>1.2964901641722815E-2</v>
      </c>
      <c r="AV17" s="16">
        <f>AV61+AV37+AV57+AV33+AV65+AV29+AV25+AV41+AV53+AV49+AV45+AV21</f>
        <v>3169.0340000000001</v>
      </c>
      <c r="AW17" s="17">
        <f t="shared" si="48"/>
        <v>1.4485439336833076E-2</v>
      </c>
      <c r="AX17" s="17">
        <f t="shared" ref="AX17:AX19" si="59">AV17/AV16-1</f>
        <v>-1.9042262449965874E-2</v>
      </c>
      <c r="AY17" s="16">
        <f>AY61+AY37+AY57+AY33+AY65+AY29+AY25+AY41+AY53+AY49+AY45+AY21</f>
        <v>1683.4679999999998</v>
      </c>
      <c r="AZ17" s="17">
        <f t="shared" si="16"/>
        <v>7.6950179737736183E-3</v>
      </c>
      <c r="BA17" s="17">
        <f t="shared" ref="BA17:BA19" si="60">AY17/AY16-1</f>
        <v>7.9254079254079013E-2</v>
      </c>
      <c r="BB17" s="16">
        <f t="shared" ref="BB17:BB19" si="61">BB21+BB25+BB29+BB33+BB37+BB41+BB45+BB49+BB57+BB53+BB61+BB65</f>
        <v>1215.3800000000001</v>
      </c>
      <c r="BC17" s="17">
        <f t="shared" si="17"/>
        <v>5.5554194941424377E-3</v>
      </c>
      <c r="BD17" s="17">
        <f t="shared" ref="BD17:BD19" si="62">BB17/BB16-1</f>
        <v>9.3583258201109576E-2</v>
      </c>
      <c r="BE17" s="16" t="s">
        <v>33</v>
      </c>
      <c r="BF17" s="16" t="s">
        <v>33</v>
      </c>
      <c r="BG17" s="16" t="s">
        <v>33</v>
      </c>
      <c r="BH17" s="16">
        <f t="shared" si="49"/>
        <v>704.04199999999992</v>
      </c>
      <c r="BI17" s="16">
        <f>BL17+BO17+BR17+BU17</f>
        <v>19768.758999999998</v>
      </c>
      <c r="BJ17" s="17">
        <f t="shared" si="18"/>
        <v>9.0361655715581746E-2</v>
      </c>
      <c r="BK17" s="17">
        <f>BI17/BI16-1</f>
        <v>0.11152506820677344</v>
      </c>
      <c r="BL17" s="16">
        <f t="shared" si="49"/>
        <v>14585.46</v>
      </c>
      <c r="BM17" s="17">
        <f t="shared" si="50"/>
        <v>6.6669147768627715E-2</v>
      </c>
      <c r="BN17" s="17">
        <f t="shared" ref="BN17:BN19" si="63">BL17/BL16-1</f>
        <v>0.1886728146998613</v>
      </c>
      <c r="BO17" s="16">
        <f>BO61+BO37+BO57+BO33+BO65+BO29+BO25+BO41+BO53+BO49+BO45+BO21</f>
        <v>3625.5140000000006</v>
      </c>
      <c r="BP17" s="17">
        <f t="shared" si="3"/>
        <v>1.657197843628028E-2</v>
      </c>
      <c r="BQ17" s="17">
        <f>BO17/BO16-1</f>
        <v>-7.3479642314178584E-2</v>
      </c>
      <c r="BR17" s="16">
        <f>BR61+BR37+BR57+BR33+BR65+BR29+BR25+BR41+BR53+BR49+BR45+BR21</f>
        <v>794.93400000000008</v>
      </c>
      <c r="BS17" s="17">
        <f t="shared" si="51"/>
        <v>3.6335893631264499E-3</v>
      </c>
      <c r="BT17" s="17">
        <f t="shared" ref="BT17:BT19" si="64">BR17/BR16-1</f>
        <v>9.8134397944453333E-2</v>
      </c>
      <c r="BU17" s="16">
        <f>BU61+BU37+BU57+BU33+BU65+BU29+BU25+BU41+BU53+BU49+BU45+BU21</f>
        <v>762.85100000000011</v>
      </c>
      <c r="BV17" s="17">
        <f t="shared" si="4"/>
        <v>3.4869401475473129E-3</v>
      </c>
      <c r="BW17" s="17">
        <f t="shared" ref="BW17:BW19" si="65">BU17/BU16-1</f>
        <v>-0.13109477245157697</v>
      </c>
      <c r="BX17" s="32" t="s">
        <v>35</v>
      </c>
      <c r="BY17" s="18" t="s">
        <v>35</v>
      </c>
      <c r="BZ17" s="17" t="s">
        <v>35</v>
      </c>
    </row>
    <row r="18" spans="1:78" s="14" customFormat="1" ht="14.4" customHeight="1" x14ac:dyDescent="0.3">
      <c r="A18" s="45" t="s">
        <v>62</v>
      </c>
      <c r="B18" s="15">
        <v>2019</v>
      </c>
      <c r="C18" s="16">
        <f>C62+C38+C58+C34+C66+C30+C26+C42+C54+C50+C46+C22</f>
        <v>328313.56200000003</v>
      </c>
      <c r="D18" s="17">
        <f t="shared" si="36"/>
        <v>0.7121918131423397</v>
      </c>
      <c r="E18" s="16">
        <f>E62+E38+E58+E34+E66+E30+E26+E42+E54+E50+E46+E22</f>
        <v>233822.231</v>
      </c>
      <c r="F18" s="17">
        <f>100%</f>
        <v>1</v>
      </c>
      <c r="G18" s="17">
        <f>E18/E17-1</f>
        <v>6.8785548767690941E-2</v>
      </c>
      <c r="H18" s="16">
        <f>H62+H38+H58+H34+H66+H30+H26+H42+H54+H50+H46+H22</f>
        <v>48498.075000000004</v>
      </c>
      <c r="I18" s="17">
        <f t="shared" si="37"/>
        <v>0.20741430270588773</v>
      </c>
      <c r="J18" s="17">
        <f>H18/H17-1</f>
        <v>0.11436952673490097</v>
      </c>
      <c r="K18" s="16">
        <f t="shared" si="38"/>
        <v>42084.800000000003</v>
      </c>
      <c r="L18" s="16">
        <f t="shared" si="38"/>
        <v>6413.2720000000008</v>
      </c>
      <c r="M18" s="16">
        <f t="shared" si="38"/>
        <v>117496.694</v>
      </c>
      <c r="N18" s="17">
        <f t="shared" si="2"/>
        <v>0.50250437478718613</v>
      </c>
      <c r="O18" s="17">
        <f>M18/M17-1</f>
        <v>5.8760910488996121E-2</v>
      </c>
      <c r="P18" s="16">
        <f>P62+P38+P58+P34+P66+P30+P26+P42+P54+P50+P46+P22</f>
        <v>9187.43</v>
      </c>
      <c r="Q18" s="17">
        <f t="shared" si="39"/>
        <v>3.9292371647929404E-2</v>
      </c>
      <c r="R18" s="17">
        <f t="shared" si="52"/>
        <v>0.19692641285944545</v>
      </c>
      <c r="S18" s="16">
        <f>S62+S38+S58+S34+S66+S30+S26+S42+S54+S50+S46+S22</f>
        <v>64.203000000000003</v>
      </c>
      <c r="T18" s="16" t="s">
        <v>33</v>
      </c>
      <c r="U18" s="16" t="s">
        <v>33</v>
      </c>
      <c r="V18" s="16">
        <f t="shared" si="40"/>
        <v>420.00400000000002</v>
      </c>
      <c r="W18" s="16">
        <f t="shared" si="40"/>
        <v>2835.7470000000003</v>
      </c>
      <c r="X18" s="16">
        <f t="shared" si="40"/>
        <v>5487.2939999999999</v>
      </c>
      <c r="Y18" s="16" t="s">
        <v>35</v>
      </c>
      <c r="Z18" s="16" t="s">
        <v>35</v>
      </c>
      <c r="AA18" s="16">
        <f>AA62+AA38+AA58+AA34+AA66+AA30+AA26+AA42+AA54+AA50+AA46+AA22</f>
        <v>34146.917999999998</v>
      </c>
      <c r="AB18" s="17">
        <f t="shared" si="41"/>
        <v>0.14603794452718227</v>
      </c>
      <c r="AC18" s="17">
        <f>AA18/AA17-1</f>
        <v>-4.5906926114913649E-4</v>
      </c>
      <c r="AD18" s="16">
        <f>AD62+AD38+AD58+AD34+AD66+AD30+AD26+AD42+AD54+AD50+AD46+AD22</f>
        <v>1608.3650000000002</v>
      </c>
      <c r="AE18" s="17">
        <f t="shared" si="42"/>
        <v>4.7101322584954822E-2</v>
      </c>
      <c r="AF18" s="17">
        <f t="shared" si="53"/>
        <v>0.15070121039459838</v>
      </c>
      <c r="AG18" s="16">
        <f>AG62+AG38+AG58+AG34+AG66+AG30+AG26+AG42+AG54+AG50+AG46+AG22</f>
        <v>20108.642</v>
      </c>
      <c r="AH18" s="17">
        <f t="shared" si="43"/>
        <v>0.58888600136621416</v>
      </c>
      <c r="AI18" s="17">
        <f t="shared" si="54"/>
        <v>-6.5817529903058669E-2</v>
      </c>
      <c r="AJ18" s="16">
        <f>AJ62+AJ38+AJ58+AJ34+AJ66+AJ30+AJ26+AJ42+AJ54+AJ50+AJ46+AJ22</f>
        <v>7368.1940000000004</v>
      </c>
      <c r="AK18" s="17">
        <f t="shared" si="44"/>
        <v>0.21577918100837098</v>
      </c>
      <c r="AL18" s="17">
        <f t="shared" si="55"/>
        <v>0.16153558275612778</v>
      </c>
      <c r="AM18" s="16">
        <f>AM62+AM38+AM58+AM34+AM66+AM30+AM26+AM42+AM54+AM50+AM46+AM22</f>
        <v>1180.0169999999998</v>
      </c>
      <c r="AN18" s="17">
        <f t="shared" si="45"/>
        <v>0.16015009919662807</v>
      </c>
      <c r="AO18" s="17">
        <f t="shared" si="56"/>
        <v>0.12226416386342409</v>
      </c>
      <c r="AP18" s="16">
        <f>AP62+AP38+AP58+AP34+AP66+AP30+AP26+AP42+AP54+AP50+AP46+AP22</f>
        <v>6188.1770000000006</v>
      </c>
      <c r="AQ18" s="17">
        <f t="shared" si="46"/>
        <v>0.83984990080337196</v>
      </c>
      <c r="AR18" s="17">
        <f t="shared" si="57"/>
        <v>0.16933832423191597</v>
      </c>
      <c r="AS18" s="16">
        <f>AS62+AS38+AS58+AS34+AS66+AS30+AS26+AS42+AS54+AS50+AS46+AS22</f>
        <v>5021.2880000000005</v>
      </c>
      <c r="AT18" s="17">
        <f t="shared" si="47"/>
        <v>0.14704952288812714</v>
      </c>
      <c r="AU18" s="17">
        <f t="shared" si="58"/>
        <v>3.4783293237179436E-2</v>
      </c>
      <c r="AV18" s="16">
        <f>AV62+AV38+AV58+AV34+AV66+AV30+AV26+AV42+AV54+AV50+AV46+AV22</f>
        <v>3172.6060000000007</v>
      </c>
      <c r="AW18" s="17">
        <f t="shared" si="48"/>
        <v>1.3568453206658527E-2</v>
      </c>
      <c r="AX18" s="17">
        <f t="shared" si="59"/>
        <v>1.1271573608868657E-3</v>
      </c>
      <c r="AY18" s="16">
        <f>AY62+AY38+AY58+AY34+AY66+AY30+AY26+AY42+AY54+AY50+AY46+AY22</f>
        <v>1848.6819999999998</v>
      </c>
      <c r="AZ18" s="17">
        <f t="shared" si="16"/>
        <v>7.9063568596264046E-3</v>
      </c>
      <c r="BA18" s="17">
        <f t="shared" si="60"/>
        <v>9.8139079566703868E-2</v>
      </c>
      <c r="BB18" s="16">
        <f t="shared" si="61"/>
        <v>1260.5340000000001</v>
      </c>
      <c r="BC18" s="17">
        <f t="shared" si="17"/>
        <v>5.3909929548144634E-3</v>
      </c>
      <c r="BD18" s="17">
        <f t="shared" si="62"/>
        <v>3.7152166400631792E-2</v>
      </c>
      <c r="BE18" s="16" t="s">
        <v>33</v>
      </c>
      <c r="BF18" s="16" t="s">
        <v>33</v>
      </c>
      <c r="BG18" s="16" t="s">
        <v>33</v>
      </c>
      <c r="BH18" s="16">
        <f t="shared" si="49"/>
        <v>737.43600000000004</v>
      </c>
      <c r="BI18" s="16">
        <f>BL18+BO18+BR18+BU18+BX18</f>
        <v>21926.915000000005</v>
      </c>
      <c r="BJ18" s="17">
        <f t="shared" si="18"/>
        <v>9.377600626862552E-2</v>
      </c>
      <c r="BK18" s="17">
        <f>BI18/BI17-1</f>
        <v>0.10917002933770426</v>
      </c>
      <c r="BL18" s="16">
        <f t="shared" si="49"/>
        <v>16547.595000000001</v>
      </c>
      <c r="BM18" s="17">
        <f t="shared" si="50"/>
        <v>7.0769981661837802E-2</v>
      </c>
      <c r="BN18" s="17">
        <f t="shared" si="63"/>
        <v>0.13452678215154013</v>
      </c>
      <c r="BO18" s="16">
        <f>BO62+BO38+BO58+BO34+BO66+BO30+BO26+BO42+BO54+BO50+BO46+BO22</f>
        <v>3736.6340000000005</v>
      </c>
      <c r="BP18" s="17">
        <f t="shared" si="3"/>
        <v>1.5980661821672553E-2</v>
      </c>
      <c r="BQ18" s="17">
        <f>BO18/BO17-1</f>
        <v>3.0649447223207504E-2</v>
      </c>
      <c r="BR18" s="16">
        <f>BR62+BR38+BR58+BR34+BR66+BR30+BR26+BR42+BR54+BR50+BR46+BR22</f>
        <v>905.64599999999996</v>
      </c>
      <c r="BS18" s="17">
        <f t="shared" si="51"/>
        <v>3.8732245267132019E-3</v>
      </c>
      <c r="BT18" s="17">
        <f t="shared" si="64"/>
        <v>0.13927193955724615</v>
      </c>
      <c r="BU18" s="16">
        <f>BU62+BU38+BU58+BU34+BU66+BU30+BU26+BU42+BU54+BU50+BU46+BU22</f>
        <v>737.04000000000019</v>
      </c>
      <c r="BV18" s="17">
        <f t="shared" si="4"/>
        <v>3.1521382584019575E-3</v>
      </c>
      <c r="BW18" s="17">
        <f t="shared" si="65"/>
        <v>-3.3834916648205149E-2</v>
      </c>
      <c r="BX18" s="32">
        <f>BX62+BX38+BX58+BX34+BX66+BX30+BX26+BX42+BX54+BX50+BX46+BX22</f>
        <v>0</v>
      </c>
      <c r="BY18" s="17">
        <f>BX18/$E18</f>
        <v>0</v>
      </c>
      <c r="BZ18" s="17" t="s">
        <v>35</v>
      </c>
    </row>
    <row r="19" spans="1:78" s="14" customFormat="1" ht="14.4" customHeight="1" x14ac:dyDescent="0.3">
      <c r="A19" s="46" t="s">
        <v>63</v>
      </c>
      <c r="B19" s="15">
        <v>2020</v>
      </c>
      <c r="C19" s="16">
        <f>C63+C39+C59+C35+C67+C31+C27+C43+C55+C51+C47+C23</f>
        <v>322921.16199999995</v>
      </c>
      <c r="D19" s="17">
        <f t="shared" si="36"/>
        <v>0.72319226635261524</v>
      </c>
      <c r="E19" s="16">
        <f>E63+E39+E59+E35+E67+E31+E27+E43+E55+E51+E47+E23</f>
        <v>233534.087</v>
      </c>
      <c r="F19" s="17">
        <f>100%</f>
        <v>1</v>
      </c>
      <c r="G19" s="17">
        <f>E19/E18-1</f>
        <v>-1.2323208052873458E-3</v>
      </c>
      <c r="H19" s="16">
        <f>H63+H39+H59+H35+H67+H31+H27+H43+H55+H51+H47+H23</f>
        <v>39349.692000000003</v>
      </c>
      <c r="I19" s="17">
        <f t="shared" si="37"/>
        <v>0.16849656726985643</v>
      </c>
      <c r="J19" s="17">
        <f>H19/H18-1</f>
        <v>-0.18863394062547845</v>
      </c>
      <c r="K19" s="16">
        <f t="shared" si="38"/>
        <v>35220.01</v>
      </c>
      <c r="L19" s="16">
        <f t="shared" si="38"/>
        <v>4129.6820000000007</v>
      </c>
      <c r="M19" s="16">
        <f t="shared" si="38"/>
        <v>125860.754</v>
      </c>
      <c r="N19" s="17">
        <f t="shared" si="2"/>
        <v>0.53893954247458531</v>
      </c>
      <c r="O19" s="17">
        <f>M19/M18-1</f>
        <v>7.1185492248828641E-2</v>
      </c>
      <c r="P19" s="16">
        <f>P63+P39+P59+P35+P67+P31+P27+P43+P55+P51+P47+P23</f>
        <v>9317.643</v>
      </c>
      <c r="Q19" s="17">
        <f t="shared" si="39"/>
        <v>3.9898428189628694E-2</v>
      </c>
      <c r="R19" s="17">
        <f t="shared" si="52"/>
        <v>1.417295152180742E-2</v>
      </c>
      <c r="S19" s="16">
        <f>S63+S39+S59+S35+S67+S31+S27+S43+S55+S51+S47+S23</f>
        <v>1131.7380000000001</v>
      </c>
      <c r="T19" s="16">
        <f>T63+T39+T59+T35+T67+T31+T27+T43+T55+T51+T47+T23</f>
        <v>6.8639999999999999</v>
      </c>
      <c r="U19" s="16" t="s">
        <v>33</v>
      </c>
      <c r="V19" s="16">
        <f t="shared" si="40"/>
        <v>-432.95400000000001</v>
      </c>
      <c r="W19" s="16">
        <f t="shared" si="40"/>
        <v>2948.788</v>
      </c>
      <c r="X19" s="16">
        <f t="shared" si="40"/>
        <v>5687.8219999999992</v>
      </c>
      <c r="Y19" s="16">
        <f>Y63+Y39+Y59+Y35+Y67+Y31+Y27+Y43+Y55+Y51+Y47+Y23</f>
        <v>163.79599999999999</v>
      </c>
      <c r="Z19" s="16" t="s">
        <v>35</v>
      </c>
      <c r="AA19" s="16">
        <f>AA63+AA39+AA59+AA35+AA67+AA31+AA27+AA43+AA55+AA51+AA47+AA23</f>
        <v>34584.217999999993</v>
      </c>
      <c r="AB19" s="17">
        <f t="shared" si="41"/>
        <v>0.1480906639551938</v>
      </c>
      <c r="AC19" s="17">
        <f>AA19/AA18-1</f>
        <v>1.2806426629776491E-2</v>
      </c>
      <c r="AD19" s="16">
        <f>AD63+AD39+AD59+AD35+AD67+AD31+AD27+AD43+AD55+AD51+AD47+AD23</f>
        <v>1855.837</v>
      </c>
      <c r="AE19" s="17">
        <f t="shared" si="42"/>
        <v>5.3661383929513758E-2</v>
      </c>
      <c r="AF19" s="17">
        <f t="shared" si="53"/>
        <v>0.15386557155869451</v>
      </c>
      <c r="AG19" s="16">
        <f>AG63+AG39+AG59+AG35+AG67+AG31+AG27+AG43+AG55+AG51+AG47+AG23</f>
        <v>19913.699000000001</v>
      </c>
      <c r="AH19" s="17">
        <f t="shared" si="43"/>
        <v>0.57580307295078936</v>
      </c>
      <c r="AI19" s="17">
        <f t="shared" si="54"/>
        <v>-9.6944885686461868E-3</v>
      </c>
      <c r="AJ19" s="16">
        <f>AJ63+AJ39+AJ59+AJ35+AJ67+AJ31+AJ27+AJ43+AJ55+AJ51+AJ47+AJ23</f>
        <v>7868.2589999999982</v>
      </c>
      <c r="AK19" s="17">
        <f t="shared" si="44"/>
        <v>0.22751010301866589</v>
      </c>
      <c r="AL19" s="17">
        <f t="shared" si="55"/>
        <v>6.7868055591369769E-2</v>
      </c>
      <c r="AM19" s="16">
        <f>AM63+AM39+AM59+AM35+AM67+AM31+AM27+AM43+AM55+AM51+AM47+AM23</f>
        <v>1268.4030000000002</v>
      </c>
      <c r="AN19" s="17">
        <f t="shared" si="45"/>
        <v>0.16120503913254514</v>
      </c>
      <c r="AO19" s="17">
        <f t="shared" si="56"/>
        <v>7.4902310729421995E-2</v>
      </c>
      <c r="AP19" s="16">
        <f>AP63+AP39+AP59+AP35+AP67+AP31+AP27+AP43+AP55+AP51+AP47+AP23</f>
        <v>6599.8559999999989</v>
      </c>
      <c r="AQ19" s="17">
        <f t="shared" si="46"/>
        <v>0.83879496086745498</v>
      </c>
      <c r="AR19" s="17">
        <f t="shared" si="57"/>
        <v>6.6526700836126329E-2</v>
      </c>
      <c r="AS19" s="16">
        <f>AS63+AS39+AS59+AS35+AS67+AS31+AS27+AS43+AS55+AS51+AS47+AS23</f>
        <v>4920.0850000000009</v>
      </c>
      <c r="AT19" s="17">
        <f t="shared" si="47"/>
        <v>0.14226387885942662</v>
      </c>
      <c r="AU19" s="17">
        <f t="shared" si="58"/>
        <v>-2.0154788970479176E-2</v>
      </c>
      <c r="AV19" s="16">
        <f>AV63+AV39+AV59+AV35+AV67+AV31+AV27+AV43+AV55+AV51+AV47+AV23</f>
        <v>2996.4430000000002</v>
      </c>
      <c r="AW19" s="17">
        <f t="shared" si="48"/>
        <v>1.2830859248397431E-2</v>
      </c>
      <c r="AX19" s="17">
        <f t="shared" si="59"/>
        <v>-5.5526277136209279E-2</v>
      </c>
      <c r="AY19" s="16">
        <f>AY63+AY39+AY59+AY35+AY67+AY31+AY27+AY43+AY55+AY51+AY47+AY23</f>
        <v>1923.6420000000003</v>
      </c>
      <c r="AZ19" s="17">
        <f t="shared" si="16"/>
        <v>8.2370930287363163E-3</v>
      </c>
      <c r="BA19" s="17">
        <f t="shared" si="60"/>
        <v>4.0547806491327609E-2</v>
      </c>
      <c r="BB19" s="16">
        <f t="shared" si="61"/>
        <v>1274.7729999999999</v>
      </c>
      <c r="BC19" s="17">
        <f t="shared" si="17"/>
        <v>5.458616411744637E-3</v>
      </c>
      <c r="BD19" s="17">
        <f t="shared" si="62"/>
        <v>1.1296006295744343E-2</v>
      </c>
      <c r="BE19" s="16" t="s">
        <v>35</v>
      </c>
      <c r="BF19" s="16" t="s">
        <v>35</v>
      </c>
      <c r="BG19" s="16" t="s">
        <v>35</v>
      </c>
      <c r="BH19" s="16">
        <f t="shared" si="49"/>
        <v>788.56</v>
      </c>
      <c r="BI19" s="16">
        <f>BL19+BO19+BR19+BU19+BX19</f>
        <v>21857.648000000001</v>
      </c>
      <c r="BJ19" s="17">
        <f t="shared" si="18"/>
        <v>9.3595107595577695E-2</v>
      </c>
      <c r="BK19" s="17">
        <f>BI19/BI18-1</f>
        <v>-3.1589943227309236E-3</v>
      </c>
      <c r="BL19" s="16">
        <f t="shared" si="49"/>
        <v>17210.812000000002</v>
      </c>
      <c r="BM19" s="17">
        <f t="shared" si="50"/>
        <v>7.3697215773044736E-2</v>
      </c>
      <c r="BN19" s="17">
        <f t="shared" si="63"/>
        <v>4.0079358964248302E-2</v>
      </c>
      <c r="BO19" s="16">
        <f>BO63+BO39+BO59+BO35+BO67+BO31+BO27+BO43+BO55+BO51+BO47+BO23</f>
        <v>3086.3239999999996</v>
      </c>
      <c r="BP19" s="17">
        <f t="shared" si="3"/>
        <v>1.3215732399698891E-2</v>
      </c>
      <c r="BQ19" s="17">
        <f>BO19/BO18-1</f>
        <v>-0.17403631182502777</v>
      </c>
      <c r="BR19" s="16">
        <f>BR63+BR39+BR59+BR35+BR67+BR31+BR27+BR43+BR55+BR51+BR47+BR23</f>
        <v>1043.9420000000002</v>
      </c>
      <c r="BS19" s="17">
        <f t="shared" si="51"/>
        <v>4.4701911117583457E-3</v>
      </c>
      <c r="BT19" s="17">
        <f t="shared" si="64"/>
        <v>0.15270425751342165</v>
      </c>
      <c r="BU19" s="16">
        <f>BU63+BU39+BU59+BU35+BU67+BU31+BU27+BU43+BU55+BU51+BU47+BU23</f>
        <v>512.43299999999999</v>
      </c>
      <c r="BV19" s="17">
        <f t="shared" si="4"/>
        <v>2.1942535523732771E-3</v>
      </c>
      <c r="BW19" s="17">
        <f t="shared" si="65"/>
        <v>-0.30474194073591687</v>
      </c>
      <c r="BX19" s="32">
        <f>BX63+BX39+BX59+BX35+BX67+BX31+BX27+BX43+BX55+BX51+BX47+BX23</f>
        <v>4.1369999999999996</v>
      </c>
      <c r="BY19" s="17">
        <f>BX19/$E19</f>
        <v>1.7714758702441581E-5</v>
      </c>
      <c r="BZ19" s="17" t="e">
        <f t="shared" ref="BZ19" si="66">BX19/BX18-1</f>
        <v>#DIV/0!</v>
      </c>
    </row>
    <row r="20" spans="1:78" s="25" customFormat="1" ht="13.8" x14ac:dyDescent="0.3">
      <c r="A20" s="44" t="s">
        <v>11</v>
      </c>
      <c r="B20" s="21">
        <v>2017</v>
      </c>
      <c r="C20" s="22">
        <v>6486.9970000000003</v>
      </c>
      <c r="D20" s="23">
        <f t="shared" ref="D20:D59" si="67">E20/C20</f>
        <v>0.65207892033864057</v>
      </c>
      <c r="E20" s="22">
        <v>4230.0340000000006</v>
      </c>
      <c r="F20" s="23">
        <f>100%</f>
        <v>1</v>
      </c>
      <c r="G20" s="23"/>
      <c r="H20" s="22">
        <v>878.07</v>
      </c>
      <c r="I20" s="23">
        <f t="shared" ref="I20:I59" si="68">H20/$E20</f>
        <v>0.2075798917928319</v>
      </c>
      <c r="J20" s="23"/>
      <c r="K20" s="22">
        <v>874.17600000000004</v>
      </c>
      <c r="L20" s="22">
        <v>3.8940000000000001</v>
      </c>
      <c r="M20" s="22">
        <v>2347.703</v>
      </c>
      <c r="N20" s="23">
        <f t="shared" ref="N20:N59" si="69">M20/$E20</f>
        <v>0.55500806849306639</v>
      </c>
      <c r="O20" s="23"/>
      <c r="P20" s="22">
        <v>0.63100000000000001</v>
      </c>
      <c r="Q20" s="23">
        <f t="shared" ref="Q20:Q59" si="70">P20/$E20</f>
        <v>1.4917137781871254E-4</v>
      </c>
      <c r="R20" s="23"/>
      <c r="S20" s="22">
        <v>0</v>
      </c>
      <c r="T20" s="22" t="s">
        <v>33</v>
      </c>
      <c r="U20" s="22" t="s">
        <v>33</v>
      </c>
      <c r="V20" s="22">
        <v>0</v>
      </c>
      <c r="W20" s="22">
        <v>0</v>
      </c>
      <c r="X20" s="22">
        <v>0</v>
      </c>
      <c r="Y20" s="22" t="s">
        <v>33</v>
      </c>
      <c r="Z20" s="22" t="s">
        <v>33</v>
      </c>
      <c r="AA20" s="22">
        <v>531.52600000000007</v>
      </c>
      <c r="AB20" s="23">
        <f t="shared" ref="AB20:AB59" si="71">AA20/$E20</f>
        <v>0.12565525478045803</v>
      </c>
      <c r="AC20" s="23"/>
      <c r="AD20" s="22">
        <v>42.972000000000001</v>
      </c>
      <c r="AE20" s="23">
        <f t="shared" ref="AE20:AE59" si="72">AD20/$AA20</f>
        <v>8.0846468470027799E-2</v>
      </c>
      <c r="AF20" s="23"/>
      <c r="AG20" s="22">
        <v>260.63600000000002</v>
      </c>
      <c r="AH20" s="23">
        <f t="shared" ref="AH20:AH59" si="73">AG20/$AA20</f>
        <v>0.4903541877537505</v>
      </c>
      <c r="AI20" s="23"/>
      <c r="AJ20" s="22">
        <v>118.768</v>
      </c>
      <c r="AK20" s="23">
        <f t="shared" ref="AK20:AK59" si="74">AJ20/$AA20</f>
        <v>0.2234472067217784</v>
      </c>
      <c r="AL20" s="23"/>
      <c r="AM20" s="22">
        <v>19.576000000000001</v>
      </c>
      <c r="AN20" s="23">
        <f t="shared" ref="AN20:AN59" si="75">AM20/$AJ20</f>
        <v>0.16482554223359827</v>
      </c>
      <c r="AO20" s="23"/>
      <c r="AP20" s="22">
        <v>99.192000000000007</v>
      </c>
      <c r="AQ20" s="23">
        <f t="shared" ref="AQ20:AQ59" si="76">AP20/$AJ20</f>
        <v>0.83517445776640176</v>
      </c>
      <c r="AR20" s="23"/>
      <c r="AS20" s="22">
        <v>109.15</v>
      </c>
      <c r="AT20" s="23">
        <f t="shared" ref="AT20:AT59" si="77">AS20/$AA20</f>
        <v>0.20535213705444322</v>
      </c>
      <c r="AU20" s="23"/>
      <c r="AV20" s="22">
        <v>72.632999999999996</v>
      </c>
      <c r="AW20" s="23">
        <f t="shared" ref="AW20:AW59" si="78">AV20/$E20</f>
        <v>1.7170783970057921E-2</v>
      </c>
      <c r="AX20" s="23"/>
      <c r="AY20" s="22">
        <v>36.517000000000003</v>
      </c>
      <c r="AZ20" s="23">
        <f t="shared" ref="AZ20:AZ59" si="79">AY20/$E20</f>
        <v>8.6327911312296772E-3</v>
      </c>
      <c r="BA20" s="23"/>
      <c r="BB20" s="22">
        <v>48.362000000000002</v>
      </c>
      <c r="BC20" s="23">
        <f t="shared" si="17"/>
        <v>1.1433005030219615E-2</v>
      </c>
      <c r="BD20" s="23"/>
      <c r="BE20" s="22" t="s">
        <v>33</v>
      </c>
      <c r="BF20" s="22" t="s">
        <v>33</v>
      </c>
      <c r="BG20" s="22" t="s">
        <v>33</v>
      </c>
      <c r="BH20" s="22">
        <v>44.586000000000006</v>
      </c>
      <c r="BI20" s="22">
        <f>BL20+BO20+BR20+BU20</f>
        <v>394.65600000000001</v>
      </c>
      <c r="BJ20" s="23">
        <f t="shared" si="18"/>
        <v>9.3298540862792115E-2</v>
      </c>
      <c r="BK20" s="23"/>
      <c r="BL20" s="22">
        <v>290.69100000000003</v>
      </c>
      <c r="BM20" s="23">
        <f t="shared" ref="BM20:BM59" si="80">BL20/$E20</f>
        <v>6.8720724230585381E-2</v>
      </c>
      <c r="BN20" s="23"/>
      <c r="BO20" s="22">
        <v>86.164000000000001</v>
      </c>
      <c r="BP20" s="23">
        <f t="shared" si="3"/>
        <v>2.0369576225628443E-2</v>
      </c>
      <c r="BQ20" s="23"/>
      <c r="BR20" s="22">
        <v>16.344000000000001</v>
      </c>
      <c r="BS20" s="23">
        <f t="shared" ref="BS20:BS59" si="81">BR20/$E20</f>
        <v>3.8637987306957815E-3</v>
      </c>
      <c r="BT20" s="23"/>
      <c r="BU20" s="22">
        <v>1.4570000000000001</v>
      </c>
      <c r="BV20" s="23">
        <f t="shared" si="4"/>
        <v>3.4444167588251062E-4</v>
      </c>
      <c r="BW20" s="23"/>
      <c r="BX20" s="42" t="s">
        <v>35</v>
      </c>
      <c r="BY20" s="24" t="s">
        <v>35</v>
      </c>
      <c r="BZ20" s="23"/>
    </row>
    <row r="21" spans="1:78" s="25" customFormat="1" ht="13.8" x14ac:dyDescent="0.3">
      <c r="A21" s="45" t="s">
        <v>11</v>
      </c>
      <c r="B21" s="21">
        <v>2018</v>
      </c>
      <c r="C21" s="22">
        <v>7181.1660000000002</v>
      </c>
      <c r="D21" s="23">
        <f t="shared" si="67"/>
        <v>0.69737156890677643</v>
      </c>
      <c r="E21" s="22">
        <v>5007.9409999999998</v>
      </c>
      <c r="F21" s="23">
        <f>100%</f>
        <v>1</v>
      </c>
      <c r="G21" s="23">
        <f>E21/E20-1</f>
        <v>0.18390088590304465</v>
      </c>
      <c r="H21" s="22">
        <v>1015.1510000000001</v>
      </c>
      <c r="I21" s="23">
        <f t="shared" si="68"/>
        <v>0.20270825874346365</v>
      </c>
      <c r="J21" s="23">
        <f>H21/H20-1</f>
        <v>0.15611625496828263</v>
      </c>
      <c r="K21" s="22">
        <v>1010.426</v>
      </c>
      <c r="L21" s="22">
        <v>4.7190000000000003</v>
      </c>
      <c r="M21" s="22">
        <v>2807.4500000000003</v>
      </c>
      <c r="N21" s="23">
        <f t="shared" si="69"/>
        <v>0.56059965562693337</v>
      </c>
      <c r="O21" s="23">
        <f>M21/M20-1</f>
        <v>0.19582843315359755</v>
      </c>
      <c r="P21" s="22">
        <v>0.50900000000000001</v>
      </c>
      <c r="Q21" s="23">
        <f t="shared" si="70"/>
        <v>1.0163857761103816E-4</v>
      </c>
      <c r="R21" s="23">
        <f t="shared" ref="R21" si="82">P21/P20-1</f>
        <v>-0.1933438985736925</v>
      </c>
      <c r="S21" s="22">
        <v>0</v>
      </c>
      <c r="T21" s="22" t="s">
        <v>33</v>
      </c>
      <c r="U21" s="22" t="s">
        <v>33</v>
      </c>
      <c r="V21" s="22">
        <v>0</v>
      </c>
      <c r="W21" s="22">
        <v>0</v>
      </c>
      <c r="X21" s="22">
        <v>0</v>
      </c>
      <c r="Y21" s="22" t="s">
        <v>33</v>
      </c>
      <c r="Z21" s="22" t="s">
        <v>33</v>
      </c>
      <c r="AA21" s="22">
        <v>638.06100000000004</v>
      </c>
      <c r="AB21" s="23">
        <f t="shared" si="71"/>
        <v>0.12740984767991478</v>
      </c>
      <c r="AC21" s="23">
        <f>AA21/AA20-1</f>
        <v>0.20043234009248834</v>
      </c>
      <c r="AD21" s="22">
        <v>45.867000000000004</v>
      </c>
      <c r="AE21" s="23">
        <f t="shared" si="72"/>
        <v>7.1884976514784635E-2</v>
      </c>
      <c r="AF21" s="23">
        <f t="shared" ref="AF21:AF23" si="83">AD21/AD20-1</f>
        <v>6.7369449874336906E-2</v>
      </c>
      <c r="AG21" s="22">
        <v>342.55600000000004</v>
      </c>
      <c r="AH21" s="23">
        <f t="shared" si="73"/>
        <v>0.53687029923471274</v>
      </c>
      <c r="AI21" s="23">
        <f t="shared" ref="AI21:AI23" si="84">AG21/AG20-1</f>
        <v>0.31430807716508857</v>
      </c>
      <c r="AJ21" s="22">
        <v>131.10400000000001</v>
      </c>
      <c r="AK21" s="23">
        <f t="shared" si="74"/>
        <v>0.20547251751791756</v>
      </c>
      <c r="AL21" s="23">
        <f t="shared" ref="AL21:AL23" si="85">AJ21/AJ20-1</f>
        <v>0.10386636130944371</v>
      </c>
      <c r="AM21" s="22">
        <v>19.904</v>
      </c>
      <c r="AN21" s="23">
        <f t="shared" si="75"/>
        <v>0.15181840371003172</v>
      </c>
      <c r="AO21" s="23">
        <f t="shared" ref="AO21:AO23" si="86">AM21/AM20-1</f>
        <v>1.6755210461789849E-2</v>
      </c>
      <c r="AP21" s="22">
        <v>111.2</v>
      </c>
      <c r="AQ21" s="23">
        <f t="shared" si="76"/>
        <v>0.84818159628996825</v>
      </c>
      <c r="AR21" s="23">
        <f t="shared" ref="AR21:AR23" si="87">AP21/AP20-1</f>
        <v>0.12105814985079433</v>
      </c>
      <c r="AS21" s="22">
        <v>118.53400000000001</v>
      </c>
      <c r="AT21" s="23">
        <f t="shared" si="77"/>
        <v>0.18577220673258513</v>
      </c>
      <c r="AU21" s="23">
        <f t="shared" ref="AU21:AU23" si="88">AS21/AS20-1</f>
        <v>8.5973431058176786E-2</v>
      </c>
      <c r="AV21" s="22">
        <v>61.2</v>
      </c>
      <c r="AW21" s="23">
        <f t="shared" si="78"/>
        <v>1.2220591256965688E-2</v>
      </c>
      <c r="AX21" s="23">
        <f t="shared" ref="AX21:AX23" si="89">AV21/AV20-1</f>
        <v>-0.15740778984758985</v>
      </c>
      <c r="AY21" s="22">
        <v>57.334000000000003</v>
      </c>
      <c r="AZ21" s="23">
        <f t="shared" si="79"/>
        <v>1.144861730599462E-2</v>
      </c>
      <c r="BA21" s="23">
        <f t="shared" ref="BA21:BA23" si="90">AY21/AY20-1</f>
        <v>0.57006325820850567</v>
      </c>
      <c r="BB21" s="22">
        <v>66.012</v>
      </c>
      <c r="BC21" s="23">
        <f t="shared" si="17"/>
        <v>1.3181465196974166E-2</v>
      </c>
      <c r="BD21" s="23">
        <f t="shared" ref="BD21:BD23" si="91">BB21/BB20-1</f>
        <v>0.36495595715644513</v>
      </c>
      <c r="BE21" s="22" t="s">
        <v>33</v>
      </c>
      <c r="BF21" s="22" t="s">
        <v>33</v>
      </c>
      <c r="BG21" s="22" t="s">
        <v>33</v>
      </c>
      <c r="BH21" s="22">
        <v>62.314</v>
      </c>
      <c r="BI21" s="22">
        <f>BL21+BO21+BR21+BU21</f>
        <v>451.40299999999996</v>
      </c>
      <c r="BJ21" s="23">
        <f t="shared" si="18"/>
        <v>9.0137443711896761E-2</v>
      </c>
      <c r="BK21" s="23">
        <f>BI21/BI20-1</f>
        <v>0.1437885145544473</v>
      </c>
      <c r="BL21" s="22">
        <v>361.834</v>
      </c>
      <c r="BM21" s="23">
        <f t="shared" si="80"/>
        <v>7.2252049295309193E-2</v>
      </c>
      <c r="BN21" s="23">
        <f t="shared" ref="BN21:BN23" si="92">BL21/BL20-1</f>
        <v>0.24473753917389929</v>
      </c>
      <c r="BO21" s="22">
        <v>73.344999999999999</v>
      </c>
      <c r="BP21" s="23">
        <f t="shared" si="3"/>
        <v>1.4645739636309614E-2</v>
      </c>
      <c r="BQ21" s="23">
        <f>BO21/BO20-1</f>
        <v>-0.14877443015644587</v>
      </c>
      <c r="BR21" s="22">
        <v>14.524000000000001</v>
      </c>
      <c r="BS21" s="23">
        <f t="shared" si="81"/>
        <v>2.9001939120289161E-3</v>
      </c>
      <c r="BT21" s="23">
        <f t="shared" ref="BT21:BT23" si="93">BR21/BR20-1</f>
        <v>-0.11135584924131181</v>
      </c>
      <c r="BU21" s="22">
        <v>1.7</v>
      </c>
      <c r="BV21" s="23">
        <f t="shared" si="4"/>
        <v>3.3946086824904686E-4</v>
      </c>
      <c r="BW21" s="23">
        <f t="shared" ref="BW21:BW67" si="94">BU21/BU20-1</f>
        <v>0.16678105696636925</v>
      </c>
      <c r="BX21" s="42" t="s">
        <v>35</v>
      </c>
      <c r="BY21" s="24" t="s">
        <v>35</v>
      </c>
      <c r="BZ21" s="23" t="s">
        <v>35</v>
      </c>
    </row>
    <row r="22" spans="1:78" s="25" customFormat="1" ht="13.8" x14ac:dyDescent="0.3">
      <c r="A22" s="45" t="s">
        <v>11</v>
      </c>
      <c r="B22" s="21">
        <v>2019</v>
      </c>
      <c r="C22" s="22">
        <v>8411.4230000000007</v>
      </c>
      <c r="D22" s="23">
        <f t="shared" si="67"/>
        <v>0.66979736960083924</v>
      </c>
      <c r="E22" s="22">
        <v>5633.9490000000005</v>
      </c>
      <c r="F22" s="23">
        <f>100%</f>
        <v>1</v>
      </c>
      <c r="G22" s="23">
        <f>E22/E21-1</f>
        <v>0.12500307012402923</v>
      </c>
      <c r="H22" s="22">
        <v>1198.6610000000001</v>
      </c>
      <c r="I22" s="23">
        <f t="shared" si="68"/>
        <v>0.21275680699275054</v>
      </c>
      <c r="J22" s="23">
        <f>H22/H21-1</f>
        <v>0.18077113651072607</v>
      </c>
      <c r="K22" s="22">
        <v>1192.828</v>
      </c>
      <c r="L22" s="22">
        <v>5.83</v>
      </c>
      <c r="M22" s="22">
        <v>3066.9230000000002</v>
      </c>
      <c r="N22" s="23">
        <f t="shared" si="69"/>
        <v>0.5443647075967496</v>
      </c>
      <c r="O22" s="23">
        <f>M22/M21-1</f>
        <v>9.2423017328892687E-2</v>
      </c>
      <c r="P22" s="22">
        <v>0.65500000000000003</v>
      </c>
      <c r="Q22" s="23">
        <f t="shared" si="70"/>
        <v>1.1625948335705559E-4</v>
      </c>
      <c r="R22" s="23">
        <f t="shared" ref="R22" si="95">P22/P21-1</f>
        <v>0.28683693516699416</v>
      </c>
      <c r="S22" s="22">
        <v>0</v>
      </c>
      <c r="T22" s="22" t="s">
        <v>33</v>
      </c>
      <c r="U22" s="22" t="s">
        <v>33</v>
      </c>
      <c r="V22" s="22">
        <v>0</v>
      </c>
      <c r="W22" s="22">
        <v>0.221</v>
      </c>
      <c r="X22" s="22">
        <v>0</v>
      </c>
      <c r="Y22" s="22" t="s">
        <v>33</v>
      </c>
      <c r="Z22" s="22" t="s">
        <v>33</v>
      </c>
      <c r="AA22" s="22">
        <v>790.06299999999999</v>
      </c>
      <c r="AB22" s="23">
        <f t="shared" si="71"/>
        <v>0.14023254381606931</v>
      </c>
      <c r="AC22" s="23">
        <f>AA22/AA21-1</f>
        <v>0.23822487191663488</v>
      </c>
      <c r="AD22" s="22">
        <v>52.208000000000006</v>
      </c>
      <c r="AE22" s="23">
        <f t="shared" si="72"/>
        <v>6.6080806214187993E-2</v>
      </c>
      <c r="AF22" s="23">
        <f t="shared" si="83"/>
        <v>0.13824754180565546</v>
      </c>
      <c r="AG22" s="22">
        <v>457.51</v>
      </c>
      <c r="AH22" s="23">
        <f t="shared" si="73"/>
        <v>0.57908040244891867</v>
      </c>
      <c r="AI22" s="23">
        <f t="shared" si="84"/>
        <v>0.33557724868342675</v>
      </c>
      <c r="AJ22" s="22">
        <v>155.37100000000001</v>
      </c>
      <c r="AK22" s="23">
        <f t="shared" si="74"/>
        <v>0.19665646916764867</v>
      </c>
      <c r="AL22" s="23">
        <f t="shared" si="85"/>
        <v>0.1850973273126677</v>
      </c>
      <c r="AM22" s="22">
        <v>28.32</v>
      </c>
      <c r="AN22" s="23">
        <f t="shared" si="75"/>
        <v>0.18227339722342006</v>
      </c>
      <c r="AO22" s="23">
        <f t="shared" si="86"/>
        <v>0.42282958199356924</v>
      </c>
      <c r="AP22" s="22">
        <v>127.051</v>
      </c>
      <c r="AQ22" s="23">
        <f t="shared" si="76"/>
        <v>0.81772660277657994</v>
      </c>
      <c r="AR22" s="23">
        <f t="shared" si="87"/>
        <v>0.14254496402877703</v>
      </c>
      <c r="AS22" s="22">
        <v>124.974</v>
      </c>
      <c r="AT22" s="23">
        <f t="shared" si="77"/>
        <v>0.15818232216924474</v>
      </c>
      <c r="AU22" s="23">
        <f t="shared" si="88"/>
        <v>5.4330403091096269E-2</v>
      </c>
      <c r="AV22" s="22">
        <v>62.777000000000001</v>
      </c>
      <c r="AW22" s="23">
        <f t="shared" si="78"/>
        <v>1.1142628376650195E-2</v>
      </c>
      <c r="AX22" s="23">
        <f t="shared" si="89"/>
        <v>2.5767973856209103E-2</v>
      </c>
      <c r="AY22" s="22">
        <v>62.197000000000003</v>
      </c>
      <c r="AZ22" s="23">
        <f t="shared" si="79"/>
        <v>1.103968104787601E-2</v>
      </c>
      <c r="BA22" s="23">
        <f t="shared" si="90"/>
        <v>8.4818781176962954E-2</v>
      </c>
      <c r="BB22" s="22">
        <v>56.946000000000005</v>
      </c>
      <c r="BC22" s="23">
        <f t="shared" si="17"/>
        <v>1.0107652731680745E-2</v>
      </c>
      <c r="BD22" s="23">
        <f t="shared" si="91"/>
        <v>-0.13733866569714592</v>
      </c>
      <c r="BE22" s="22" t="s">
        <v>33</v>
      </c>
      <c r="BF22" s="22" t="s">
        <v>33</v>
      </c>
      <c r="BG22" s="22" t="s">
        <v>33</v>
      </c>
      <c r="BH22" s="22">
        <v>50.783999999999999</v>
      </c>
      <c r="BI22" s="22">
        <f>BL22+BO22+BR22+BU22+BX22</f>
        <v>487.01799999999997</v>
      </c>
      <c r="BJ22" s="23">
        <f t="shared" si="18"/>
        <v>8.6443452008529001E-2</v>
      </c>
      <c r="BK22" s="23">
        <f>BI22/BI21-1</f>
        <v>7.8898456589787891E-2</v>
      </c>
      <c r="BL22" s="22">
        <v>391.17</v>
      </c>
      <c r="BM22" s="23">
        <f t="shared" si="80"/>
        <v>6.9430873442411348E-2</v>
      </c>
      <c r="BN22" s="23">
        <f t="shared" si="92"/>
        <v>8.1075852462731524E-2</v>
      </c>
      <c r="BO22" s="22">
        <v>80.282000000000011</v>
      </c>
      <c r="BP22" s="23">
        <f t="shared" si="3"/>
        <v>1.4249685256291812E-2</v>
      </c>
      <c r="BQ22" s="23">
        <f>BO22/BO21-1</f>
        <v>9.4580407662417487E-2</v>
      </c>
      <c r="BR22" s="22">
        <v>13.659000000000001</v>
      </c>
      <c r="BS22" s="23">
        <f t="shared" si="81"/>
        <v>2.4244095926320951E-3</v>
      </c>
      <c r="BT22" s="23">
        <f t="shared" si="93"/>
        <v>-5.9556595979069149E-2</v>
      </c>
      <c r="BU22" s="22">
        <v>1.907</v>
      </c>
      <c r="BV22" s="23">
        <f t="shared" si="4"/>
        <v>3.3848371719374807E-4</v>
      </c>
      <c r="BW22" s="23">
        <f t="shared" si="94"/>
        <v>0.121764705882353</v>
      </c>
      <c r="BX22" s="42">
        <v>0</v>
      </c>
      <c r="BY22" s="23">
        <f>BX22/$E22</f>
        <v>0</v>
      </c>
      <c r="BZ22" s="23" t="s">
        <v>35</v>
      </c>
    </row>
    <row r="23" spans="1:78" s="25" customFormat="1" ht="33.6" customHeight="1" x14ac:dyDescent="0.3">
      <c r="A23" s="46" t="s">
        <v>11</v>
      </c>
      <c r="B23" s="21">
        <v>2020</v>
      </c>
      <c r="C23" s="22">
        <v>8900.2119999999995</v>
      </c>
      <c r="D23" s="23">
        <f t="shared" si="67"/>
        <v>0.65862745741337403</v>
      </c>
      <c r="E23" s="22">
        <v>5861.924</v>
      </c>
      <c r="F23" s="23">
        <f>100%</f>
        <v>1</v>
      </c>
      <c r="G23" s="23">
        <f>E23/E22-1</f>
        <v>4.0464512547060627E-2</v>
      </c>
      <c r="H23" s="22">
        <v>1145.0820000000001</v>
      </c>
      <c r="I23" s="23">
        <f t="shared" si="68"/>
        <v>0.19534234834842623</v>
      </c>
      <c r="J23" s="23">
        <f>H23/H22-1</f>
        <v>-4.4699043349203826E-2</v>
      </c>
      <c r="K23" s="22">
        <v>1141.7429999999999</v>
      </c>
      <c r="L23" s="22">
        <v>3.339</v>
      </c>
      <c r="M23" s="22">
        <v>3239.8240000000001</v>
      </c>
      <c r="N23" s="23">
        <f t="shared" si="69"/>
        <v>0.55268952651040859</v>
      </c>
      <c r="O23" s="23">
        <f>M23/M22-1</f>
        <v>5.6376048567244652E-2</v>
      </c>
      <c r="P23" s="22">
        <v>0.623</v>
      </c>
      <c r="Q23" s="23">
        <f t="shared" si="70"/>
        <v>1.062790988078317E-4</v>
      </c>
      <c r="R23" s="23">
        <f t="shared" ref="R23" si="96">P23/P22-1</f>
        <v>-4.8854961832061061E-2</v>
      </c>
      <c r="S23" s="22">
        <v>0</v>
      </c>
      <c r="T23" s="22">
        <v>0</v>
      </c>
      <c r="U23" s="22" t="s">
        <v>33</v>
      </c>
      <c r="V23" s="22">
        <v>0</v>
      </c>
      <c r="W23" s="22">
        <v>0.47299999999999998</v>
      </c>
      <c r="X23" s="22">
        <v>0</v>
      </c>
      <c r="Y23" s="22">
        <v>0</v>
      </c>
      <c r="Z23" s="22" t="s">
        <v>35</v>
      </c>
      <c r="AA23" s="22">
        <v>855.82500000000005</v>
      </c>
      <c r="AB23" s="23">
        <f t="shared" si="71"/>
        <v>0.14599728689761246</v>
      </c>
      <c r="AC23" s="23">
        <f>AA23/AA22-1</f>
        <v>8.3236400135179078E-2</v>
      </c>
      <c r="AD23" s="22">
        <v>55.686</v>
      </c>
      <c r="AE23" s="23">
        <f t="shared" si="72"/>
        <v>6.5067040574883883E-2</v>
      </c>
      <c r="AF23" s="23">
        <f t="shared" si="83"/>
        <v>6.6618142813361869E-2</v>
      </c>
      <c r="AG23" s="22">
        <v>500.02</v>
      </c>
      <c r="AH23" s="23">
        <f t="shared" si="73"/>
        <v>0.58425495866561494</v>
      </c>
      <c r="AI23" s="23">
        <f t="shared" si="84"/>
        <v>9.291600183602533E-2</v>
      </c>
      <c r="AJ23" s="22">
        <v>167.773</v>
      </c>
      <c r="AK23" s="23">
        <f t="shared" si="74"/>
        <v>0.19603657289749654</v>
      </c>
      <c r="AL23" s="23">
        <f t="shared" si="85"/>
        <v>7.9821845775595035E-2</v>
      </c>
      <c r="AM23" s="22">
        <v>29.199000000000002</v>
      </c>
      <c r="AN23" s="23">
        <f t="shared" si="75"/>
        <v>0.17403873090425756</v>
      </c>
      <c r="AO23" s="23">
        <f t="shared" si="86"/>
        <v>3.1038135593220328E-2</v>
      </c>
      <c r="AP23" s="22">
        <v>138.57400000000001</v>
      </c>
      <c r="AQ23" s="23">
        <f t="shared" si="76"/>
        <v>0.82596126909574252</v>
      </c>
      <c r="AR23" s="23">
        <f t="shared" si="87"/>
        <v>9.0695862291520823E-2</v>
      </c>
      <c r="AS23" s="22">
        <v>132.292</v>
      </c>
      <c r="AT23" s="23">
        <f t="shared" si="77"/>
        <v>0.15457833085034908</v>
      </c>
      <c r="AU23" s="23">
        <f t="shared" si="88"/>
        <v>5.8556179685374632E-2</v>
      </c>
      <c r="AV23" s="22">
        <v>66.850999999999999</v>
      </c>
      <c r="AW23" s="23">
        <f t="shared" si="78"/>
        <v>1.1404276138687571E-2</v>
      </c>
      <c r="AX23" s="23">
        <f t="shared" si="89"/>
        <v>6.4896379247176395E-2</v>
      </c>
      <c r="AY23" s="22">
        <v>65.441000000000003</v>
      </c>
      <c r="AZ23" s="23">
        <f t="shared" si="79"/>
        <v>1.1163740778624903E-2</v>
      </c>
      <c r="BA23" s="23">
        <f t="shared" si="90"/>
        <v>5.2156856440021215E-2</v>
      </c>
      <c r="BB23" s="22">
        <v>76.254999999999995</v>
      </c>
      <c r="BC23" s="23">
        <f t="shared" si="17"/>
        <v>1.3008527575587809E-2</v>
      </c>
      <c r="BD23" s="23">
        <f t="shared" si="91"/>
        <v>0.33907561549538134</v>
      </c>
      <c r="BE23" s="22" t="s">
        <v>35</v>
      </c>
      <c r="BF23" s="22" t="s">
        <v>35</v>
      </c>
      <c r="BG23" s="22" t="s">
        <v>35</v>
      </c>
      <c r="BH23" s="22">
        <v>71.040000000000006</v>
      </c>
      <c r="BI23" s="22">
        <f>BL23+BO23+BR23+BU23+BX23</f>
        <v>510.58699999999999</v>
      </c>
      <c r="BJ23" s="23">
        <f t="shared" si="18"/>
        <v>8.7102289282494957E-2</v>
      </c>
      <c r="BK23" s="23">
        <f>BI23/BI22-1</f>
        <v>4.8394515192456966E-2</v>
      </c>
      <c r="BL23" s="22">
        <v>422.149</v>
      </c>
      <c r="BM23" s="23">
        <f t="shared" si="80"/>
        <v>7.2015433840493331E-2</v>
      </c>
      <c r="BN23" s="23">
        <f t="shared" si="92"/>
        <v>7.9195746095048092E-2</v>
      </c>
      <c r="BO23" s="22">
        <v>74.501999999999995</v>
      </c>
      <c r="BP23" s="23">
        <f t="shared" si="3"/>
        <v>1.2709479003821952E-2</v>
      </c>
      <c r="BQ23" s="23">
        <f>BO23/BO22-1</f>
        <v>-7.1996213347948701E-2</v>
      </c>
      <c r="BR23" s="22">
        <v>11.71</v>
      </c>
      <c r="BS23" s="23">
        <f t="shared" si="81"/>
        <v>1.9976376356977675E-3</v>
      </c>
      <c r="BT23" s="23">
        <f t="shared" si="93"/>
        <v>-0.1426898015960173</v>
      </c>
      <c r="BU23" s="22">
        <v>2.06</v>
      </c>
      <c r="BV23" s="23">
        <f t="shared" si="4"/>
        <v>3.5142045512701975E-4</v>
      </c>
      <c r="BW23" s="23">
        <f t="shared" si="94"/>
        <v>8.0230728893549985E-2</v>
      </c>
      <c r="BX23" s="42">
        <v>0.16600000000000001</v>
      </c>
      <c r="BY23" s="23">
        <f>BX23/$E23</f>
        <v>2.8318347354895768E-5</v>
      </c>
      <c r="BZ23" s="23" t="e">
        <f t="shared" ref="BZ23" si="97">BX23/BX22-1</f>
        <v>#DIV/0!</v>
      </c>
    </row>
    <row r="24" spans="1:78" s="25" customFormat="1" ht="13.8" customHeight="1" x14ac:dyDescent="0.3">
      <c r="A24" s="44" t="s">
        <v>7</v>
      </c>
      <c r="B24" s="21">
        <v>2017</v>
      </c>
      <c r="C24" s="22">
        <v>4055.252</v>
      </c>
      <c r="D24" s="23">
        <f t="shared" si="67"/>
        <v>0.86956988123056234</v>
      </c>
      <c r="E24" s="22">
        <v>3526.3250000000003</v>
      </c>
      <c r="F24" s="23">
        <f>100%</f>
        <v>1</v>
      </c>
      <c r="G24" s="23"/>
      <c r="H24" s="22">
        <v>314.767</v>
      </c>
      <c r="I24" s="23">
        <f t="shared" si="68"/>
        <v>8.9262050434942883E-2</v>
      </c>
      <c r="J24" s="23"/>
      <c r="K24" s="22">
        <v>301.37900000000002</v>
      </c>
      <c r="L24" s="22">
        <v>13.388</v>
      </c>
      <c r="M24" s="22">
        <v>2139.2249999999999</v>
      </c>
      <c r="N24" s="23">
        <f t="shared" si="69"/>
        <v>0.60664431100366523</v>
      </c>
      <c r="O24" s="23"/>
      <c r="P24" s="22">
        <v>0</v>
      </c>
      <c r="Q24" s="23">
        <f t="shared" si="70"/>
        <v>0</v>
      </c>
      <c r="R24" s="23"/>
      <c r="S24" s="22">
        <v>0</v>
      </c>
      <c r="T24" s="22" t="s">
        <v>33</v>
      </c>
      <c r="U24" s="22" t="s">
        <v>33</v>
      </c>
      <c r="V24" s="22">
        <v>0</v>
      </c>
      <c r="W24" s="22">
        <v>0</v>
      </c>
      <c r="X24" s="22">
        <v>0</v>
      </c>
      <c r="Y24" s="22" t="s">
        <v>33</v>
      </c>
      <c r="Z24" s="22" t="s">
        <v>33</v>
      </c>
      <c r="AA24" s="22">
        <v>877.48500000000001</v>
      </c>
      <c r="AB24" s="23">
        <f t="shared" si="71"/>
        <v>0.24883837989975396</v>
      </c>
      <c r="AC24" s="23"/>
      <c r="AD24" s="22">
        <v>10.956000000000001</v>
      </c>
      <c r="AE24" s="23">
        <f t="shared" si="72"/>
        <v>1.248568351595754E-2</v>
      </c>
      <c r="AF24" s="23"/>
      <c r="AG24" s="22">
        <v>762.36500000000001</v>
      </c>
      <c r="AH24" s="23">
        <f t="shared" si="73"/>
        <v>0.86880687419158165</v>
      </c>
      <c r="AI24" s="23"/>
      <c r="AJ24" s="22">
        <v>46.4</v>
      </c>
      <c r="AK24" s="23">
        <f t="shared" si="74"/>
        <v>5.2878396781711363E-2</v>
      </c>
      <c r="AL24" s="23"/>
      <c r="AM24" s="22">
        <v>2.831</v>
      </c>
      <c r="AN24" s="23">
        <f t="shared" si="75"/>
        <v>6.1012931034482756E-2</v>
      </c>
      <c r="AO24" s="23"/>
      <c r="AP24" s="22">
        <v>43.569000000000003</v>
      </c>
      <c r="AQ24" s="23">
        <f t="shared" si="76"/>
        <v>0.93898706896551731</v>
      </c>
      <c r="AR24" s="23"/>
      <c r="AS24" s="22">
        <v>57.584000000000003</v>
      </c>
      <c r="AT24" s="23">
        <f t="shared" si="77"/>
        <v>6.5623913799096281E-2</v>
      </c>
      <c r="AU24" s="23"/>
      <c r="AV24" s="22">
        <v>41.127000000000002</v>
      </c>
      <c r="AW24" s="23">
        <f t="shared" si="78"/>
        <v>1.1662850134346665E-2</v>
      </c>
      <c r="AX24" s="23"/>
      <c r="AY24" s="22">
        <v>16.457000000000001</v>
      </c>
      <c r="AZ24" s="23">
        <f t="shared" si="79"/>
        <v>4.6668982581015645E-3</v>
      </c>
      <c r="BA24" s="23"/>
      <c r="BB24" s="22">
        <v>1.71</v>
      </c>
      <c r="BC24" s="23">
        <f t="shared" si="17"/>
        <v>4.8492410654151272E-4</v>
      </c>
      <c r="BD24" s="23"/>
      <c r="BE24" s="22" t="s">
        <v>33</v>
      </c>
      <c r="BF24" s="22" t="s">
        <v>33</v>
      </c>
      <c r="BG24" s="22" t="s">
        <v>33</v>
      </c>
      <c r="BH24" s="22">
        <v>-1.5000000000000001E-2</v>
      </c>
      <c r="BI24" s="22">
        <f>BL24+BO24+BR24+BU24</f>
        <v>166.45900000000003</v>
      </c>
      <c r="BJ24" s="23">
        <f t="shared" si="18"/>
        <v>4.7204667749002151E-2</v>
      </c>
      <c r="BK24" s="23"/>
      <c r="BL24" s="22">
        <v>123.50700000000001</v>
      </c>
      <c r="BM24" s="23">
        <f t="shared" si="80"/>
        <v>3.5024281652995683E-2</v>
      </c>
      <c r="BN24" s="23"/>
      <c r="BO24" s="22">
        <v>4.7290000000000001</v>
      </c>
      <c r="BP24" s="23">
        <f t="shared" si="3"/>
        <v>1.3410561987338091E-3</v>
      </c>
      <c r="BQ24" s="23"/>
      <c r="BR24" s="22">
        <v>0.85300000000000009</v>
      </c>
      <c r="BS24" s="23">
        <f t="shared" si="81"/>
        <v>2.4189489057304701E-4</v>
      </c>
      <c r="BT24" s="23"/>
      <c r="BU24" s="22">
        <v>37.369999999999997</v>
      </c>
      <c r="BV24" s="23">
        <f t="shared" ref="BV24:BV67" si="98">BU24/$E24</f>
        <v>1.0597435006699608E-2</v>
      </c>
      <c r="BW24" s="23"/>
      <c r="BX24" s="42" t="s">
        <v>35</v>
      </c>
      <c r="BY24" s="24" t="s">
        <v>35</v>
      </c>
      <c r="BZ24" s="23"/>
    </row>
    <row r="25" spans="1:78" s="25" customFormat="1" ht="13.8" customHeight="1" x14ac:dyDescent="0.3">
      <c r="A25" s="45" t="s">
        <v>7</v>
      </c>
      <c r="B25" s="21">
        <v>2018</v>
      </c>
      <c r="C25" s="22">
        <v>4174.8829999999998</v>
      </c>
      <c r="D25" s="23">
        <f t="shared" si="67"/>
        <v>0.8239699172407946</v>
      </c>
      <c r="E25" s="22">
        <v>3439.9780000000001</v>
      </c>
      <c r="F25" s="23">
        <f>100%</f>
        <v>1</v>
      </c>
      <c r="G25" s="23">
        <f>E25/E24-1</f>
        <v>-2.4486398729555603E-2</v>
      </c>
      <c r="H25" s="22">
        <v>323.29200000000003</v>
      </c>
      <c r="I25" s="23">
        <f t="shared" si="68"/>
        <v>9.3980833598354421E-2</v>
      </c>
      <c r="J25" s="23">
        <f>H25/H24-1</f>
        <v>2.7083525274250508E-2</v>
      </c>
      <c r="K25" s="22">
        <v>313.99400000000003</v>
      </c>
      <c r="L25" s="22">
        <v>9.298</v>
      </c>
      <c r="M25" s="22">
        <v>2407.8320000000003</v>
      </c>
      <c r="N25" s="23">
        <f t="shared" si="69"/>
        <v>0.69995563925118132</v>
      </c>
      <c r="O25" s="23">
        <f>M25/M24-1</f>
        <v>0.12556276221528839</v>
      </c>
      <c r="P25" s="22">
        <v>0</v>
      </c>
      <c r="Q25" s="23">
        <f t="shared" si="70"/>
        <v>0</v>
      </c>
      <c r="R25" s="23" t="e">
        <f t="shared" ref="R25" si="99">P25/P24-1</f>
        <v>#DIV/0!</v>
      </c>
      <c r="S25" s="22">
        <v>0</v>
      </c>
      <c r="T25" s="22" t="s">
        <v>33</v>
      </c>
      <c r="U25" s="22" t="s">
        <v>33</v>
      </c>
      <c r="V25" s="22">
        <v>0</v>
      </c>
      <c r="W25" s="22">
        <v>0</v>
      </c>
      <c r="X25" s="22">
        <v>0</v>
      </c>
      <c r="Y25" s="22" t="s">
        <v>33</v>
      </c>
      <c r="Z25" s="22" t="s">
        <v>33</v>
      </c>
      <c r="AA25" s="22">
        <v>488.21000000000004</v>
      </c>
      <c r="AB25" s="23">
        <f t="shared" si="71"/>
        <v>0.14192241927128604</v>
      </c>
      <c r="AC25" s="23">
        <f>AA25/AA24-1</f>
        <v>-0.44362581696553216</v>
      </c>
      <c r="AD25" s="22">
        <v>12.207000000000001</v>
      </c>
      <c r="AE25" s="23">
        <f t="shared" si="72"/>
        <v>2.5003584523053603E-2</v>
      </c>
      <c r="AF25" s="23">
        <f t="shared" ref="AF25:AF27" si="100">AD25/AD24-1</f>
        <v>0.11418400876232204</v>
      </c>
      <c r="AG25" s="22">
        <v>353.00700000000001</v>
      </c>
      <c r="AH25" s="23">
        <f t="shared" si="73"/>
        <v>0.72306384547633185</v>
      </c>
      <c r="AI25" s="23">
        <f t="shared" ref="AI25:AI27" si="101">AG25/AG24-1</f>
        <v>-0.53695801879677063</v>
      </c>
      <c r="AJ25" s="22">
        <v>48.058</v>
      </c>
      <c r="AK25" s="23">
        <f t="shared" si="74"/>
        <v>9.843714794862865E-2</v>
      </c>
      <c r="AL25" s="23">
        <f t="shared" ref="AL25:AL27" si="102">AJ25/AJ24-1</f>
        <v>3.5732758620689697E-2</v>
      </c>
      <c r="AM25" s="22">
        <v>5.0369999999999999</v>
      </c>
      <c r="AN25" s="23">
        <f t="shared" si="75"/>
        <v>0.10481085355195804</v>
      </c>
      <c r="AO25" s="23">
        <f t="shared" ref="AO25:AO27" si="103">AM25/AM24-1</f>
        <v>0.77922995407983042</v>
      </c>
      <c r="AP25" s="22">
        <v>43.021000000000001</v>
      </c>
      <c r="AQ25" s="23">
        <f t="shared" si="76"/>
        <v>0.89518914644804193</v>
      </c>
      <c r="AR25" s="23">
        <f t="shared" ref="AR25:AR27" si="104">AP25/AP24-1</f>
        <v>-1.2577750235259089E-2</v>
      </c>
      <c r="AS25" s="22">
        <v>74.588000000000008</v>
      </c>
      <c r="AT25" s="23">
        <f t="shared" si="77"/>
        <v>0.15277851744126503</v>
      </c>
      <c r="AU25" s="23">
        <f t="shared" ref="AU25:AU27" si="105">AS25/AS24-1</f>
        <v>0.29529035843289808</v>
      </c>
      <c r="AV25" s="22">
        <v>56.872</v>
      </c>
      <c r="AW25" s="23">
        <f t="shared" si="78"/>
        <v>1.6532663871687552E-2</v>
      </c>
      <c r="AX25" s="23">
        <f t="shared" ref="AX25:AX27" si="106">AV25/AV24-1</f>
        <v>0.38283852457023348</v>
      </c>
      <c r="AY25" s="22">
        <v>17.716000000000001</v>
      </c>
      <c r="AZ25" s="23">
        <f t="shared" si="79"/>
        <v>5.1500329362571505E-3</v>
      </c>
      <c r="BA25" s="23">
        <f t="shared" ref="BA25:BA27" si="107">AY25/AY24-1</f>
        <v>7.6502400194446096E-2</v>
      </c>
      <c r="BB25" s="22">
        <v>0.57999999999999996</v>
      </c>
      <c r="BC25" s="23">
        <f t="shared" si="17"/>
        <v>1.6860572945524651E-4</v>
      </c>
      <c r="BD25" s="23">
        <f t="shared" ref="BD25:BD27" si="108">BB25/BB24-1</f>
        <v>-0.66081871345029242</v>
      </c>
      <c r="BE25" s="22" t="s">
        <v>33</v>
      </c>
      <c r="BF25" s="22" t="s">
        <v>33</v>
      </c>
      <c r="BG25" s="22" t="s">
        <v>33</v>
      </c>
      <c r="BH25" s="22">
        <v>0</v>
      </c>
      <c r="BI25" s="22">
        <f>BL25+BO25+BR25+BU25</f>
        <v>174.49100000000001</v>
      </c>
      <c r="BJ25" s="23">
        <f t="shared" si="18"/>
        <v>5.0724452307543827E-2</v>
      </c>
      <c r="BK25" s="23">
        <f>BI25/BI24-1</f>
        <v>4.8252122144191611E-2</v>
      </c>
      <c r="BL25" s="22">
        <v>129.63</v>
      </c>
      <c r="BM25" s="23">
        <f t="shared" si="80"/>
        <v>3.7683380533247594E-2</v>
      </c>
      <c r="BN25" s="23">
        <f t="shared" ref="BN25:BN27" si="109">BL25/BL24-1</f>
        <v>4.95761373849255E-2</v>
      </c>
      <c r="BO25" s="22">
        <v>3.931</v>
      </c>
      <c r="BP25" s="23">
        <f t="shared" si="3"/>
        <v>1.1427398663596104E-3</v>
      </c>
      <c r="BQ25" s="23">
        <f>BO25/BO24-1</f>
        <v>-0.1687460351025587</v>
      </c>
      <c r="BR25" s="22">
        <v>1.752</v>
      </c>
      <c r="BS25" s="23">
        <f t="shared" si="81"/>
        <v>5.0930558276826186E-4</v>
      </c>
      <c r="BT25" s="23">
        <f t="shared" ref="BT25:BT27" si="110">BR25/BR24-1</f>
        <v>1.0539273153575612</v>
      </c>
      <c r="BU25" s="22">
        <v>39.178000000000004</v>
      </c>
      <c r="BV25" s="23">
        <f t="shared" si="98"/>
        <v>1.1389026325168359E-2</v>
      </c>
      <c r="BW25" s="23">
        <f t="shared" si="94"/>
        <v>4.838105432164852E-2</v>
      </c>
      <c r="BX25" s="42" t="s">
        <v>35</v>
      </c>
      <c r="BY25" s="24" t="s">
        <v>35</v>
      </c>
      <c r="BZ25" s="23" t="s">
        <v>35</v>
      </c>
    </row>
    <row r="26" spans="1:78" s="25" customFormat="1" ht="13.8" customHeight="1" x14ac:dyDescent="0.3">
      <c r="A26" s="45" t="s">
        <v>7</v>
      </c>
      <c r="B26" s="21">
        <v>2019</v>
      </c>
      <c r="C26" s="22">
        <v>4876.1840000000002</v>
      </c>
      <c r="D26" s="23">
        <f t="shared" si="67"/>
        <v>0.80371249321190508</v>
      </c>
      <c r="E26" s="22">
        <v>3919.05</v>
      </c>
      <c r="F26" s="23">
        <f>100%</f>
        <v>1</v>
      </c>
      <c r="G26" s="23">
        <f>E26/E25-1</f>
        <v>0.13926600693376523</v>
      </c>
      <c r="H26" s="22">
        <v>436.88800000000003</v>
      </c>
      <c r="I26" s="23">
        <f t="shared" si="68"/>
        <v>0.11147803676911497</v>
      </c>
      <c r="J26" s="23">
        <f>H26/H25-1</f>
        <v>0.35137275280551328</v>
      </c>
      <c r="K26" s="22">
        <v>424.31200000000001</v>
      </c>
      <c r="L26" s="22">
        <v>12.576000000000001</v>
      </c>
      <c r="M26" s="22">
        <v>2577.451</v>
      </c>
      <c r="N26" s="23">
        <f t="shared" si="69"/>
        <v>0.65767239509575026</v>
      </c>
      <c r="O26" s="23">
        <f>M26/M25-1</f>
        <v>7.0444698799583927E-2</v>
      </c>
      <c r="P26" s="22">
        <v>0</v>
      </c>
      <c r="Q26" s="23">
        <f t="shared" si="70"/>
        <v>0</v>
      </c>
      <c r="R26" s="23" t="e">
        <f t="shared" ref="R26" si="111">P26/P25-1</f>
        <v>#DIV/0!</v>
      </c>
      <c r="S26" s="22">
        <v>0</v>
      </c>
      <c r="T26" s="22" t="s">
        <v>33</v>
      </c>
      <c r="U26" s="22" t="s">
        <v>33</v>
      </c>
      <c r="V26" s="22">
        <v>0</v>
      </c>
      <c r="W26" s="22">
        <v>0</v>
      </c>
      <c r="X26" s="22">
        <v>0</v>
      </c>
      <c r="Y26" s="22" t="s">
        <v>33</v>
      </c>
      <c r="Z26" s="22" t="s">
        <v>33</v>
      </c>
      <c r="AA26" s="22">
        <v>686.07100000000003</v>
      </c>
      <c r="AB26" s="23">
        <f t="shared" si="71"/>
        <v>0.17506053763029306</v>
      </c>
      <c r="AC26" s="23">
        <f>AA26/AA25-1</f>
        <v>0.40527846623379271</v>
      </c>
      <c r="AD26" s="22">
        <v>19.836000000000002</v>
      </c>
      <c r="AE26" s="23">
        <f t="shared" si="72"/>
        <v>2.891245949763217E-2</v>
      </c>
      <c r="AF26" s="23">
        <f t="shared" si="100"/>
        <v>0.62496927992135665</v>
      </c>
      <c r="AG26" s="22">
        <v>509.99200000000002</v>
      </c>
      <c r="AH26" s="23">
        <f t="shared" si="73"/>
        <v>0.74335163561788797</v>
      </c>
      <c r="AI26" s="23">
        <f t="shared" si="101"/>
        <v>0.44470789531085786</v>
      </c>
      <c r="AJ26" s="22">
        <v>69.89800000000001</v>
      </c>
      <c r="AK26" s="23">
        <f t="shared" si="74"/>
        <v>0.10188158368448748</v>
      </c>
      <c r="AL26" s="23">
        <f t="shared" si="102"/>
        <v>0.45445087186316546</v>
      </c>
      <c r="AM26" s="22">
        <v>4.5520000000000005</v>
      </c>
      <c r="AN26" s="23">
        <f t="shared" si="75"/>
        <v>6.5123465621333948E-2</v>
      </c>
      <c r="AO26" s="23">
        <f t="shared" si="103"/>
        <v>-9.6287472702005106E-2</v>
      </c>
      <c r="AP26" s="22">
        <v>65.346000000000004</v>
      </c>
      <c r="AQ26" s="23">
        <f t="shared" si="76"/>
        <v>0.93487653437866602</v>
      </c>
      <c r="AR26" s="23">
        <f t="shared" si="104"/>
        <v>0.51893261430464199</v>
      </c>
      <c r="AS26" s="22">
        <v>86.225000000000009</v>
      </c>
      <c r="AT26" s="23">
        <f t="shared" si="77"/>
        <v>0.12567941218911746</v>
      </c>
      <c r="AU26" s="23">
        <f t="shared" si="105"/>
        <v>0.15601705368155727</v>
      </c>
      <c r="AV26" s="22">
        <v>62.887</v>
      </c>
      <c r="AW26" s="23">
        <f t="shared" si="78"/>
        <v>1.6046490858754033E-2</v>
      </c>
      <c r="AX26" s="23">
        <f t="shared" si="106"/>
        <v>0.10576382050921374</v>
      </c>
      <c r="AY26" s="22">
        <v>23.338000000000001</v>
      </c>
      <c r="AZ26" s="23">
        <f t="shared" si="79"/>
        <v>5.9550146081320731E-3</v>
      </c>
      <c r="BA26" s="23">
        <f t="shared" si="107"/>
        <v>0.31734025739444571</v>
      </c>
      <c r="BB26" s="22">
        <v>2.1859999999999999</v>
      </c>
      <c r="BC26" s="23">
        <f t="shared" si="17"/>
        <v>5.5778823949681683E-4</v>
      </c>
      <c r="BD26" s="23">
        <f t="shared" si="108"/>
        <v>2.7689655172413796</v>
      </c>
      <c r="BE26" s="22" t="s">
        <v>33</v>
      </c>
      <c r="BF26" s="22" t="s">
        <v>33</v>
      </c>
      <c r="BG26" s="22" t="s">
        <v>33</v>
      </c>
      <c r="BH26" s="22">
        <v>0</v>
      </c>
      <c r="BI26" s="22">
        <f>BL26+BO26+BR26+BU26+BX26</f>
        <v>182.24800000000002</v>
      </c>
      <c r="BJ26" s="23">
        <f t="shared" si="18"/>
        <v>4.6503106620226844E-2</v>
      </c>
      <c r="BK26" s="23">
        <f>BI26/BI25-1</f>
        <v>4.4455014871827236E-2</v>
      </c>
      <c r="BL26" s="22">
        <v>137.77700000000002</v>
      </c>
      <c r="BM26" s="23">
        <f t="shared" si="80"/>
        <v>3.5155713757160541E-2</v>
      </c>
      <c r="BN26" s="23">
        <f t="shared" si="109"/>
        <v>6.2848106148268412E-2</v>
      </c>
      <c r="BO26" s="22">
        <v>3.16</v>
      </c>
      <c r="BP26" s="23">
        <f t="shared" si="3"/>
        <v>8.0631785764407194E-4</v>
      </c>
      <c r="BQ26" s="23">
        <f>BO26/BO25-1</f>
        <v>-0.19613329941490709</v>
      </c>
      <c r="BR26" s="22">
        <v>0.78600000000000003</v>
      </c>
      <c r="BS26" s="23">
        <f t="shared" si="81"/>
        <v>2.0055880889501283E-4</v>
      </c>
      <c r="BT26" s="23">
        <f t="shared" si="110"/>
        <v>-0.55136986301369861</v>
      </c>
      <c r="BU26" s="22">
        <v>40.524999999999999</v>
      </c>
      <c r="BV26" s="23">
        <f t="shared" si="98"/>
        <v>1.0340516196527219E-2</v>
      </c>
      <c r="BW26" s="23">
        <f t="shared" si="94"/>
        <v>3.438154066057475E-2</v>
      </c>
      <c r="BX26" s="42">
        <v>0</v>
      </c>
      <c r="BY26" s="23">
        <f>BX26/$E26</f>
        <v>0</v>
      </c>
      <c r="BZ26" s="23" t="s">
        <v>35</v>
      </c>
    </row>
    <row r="27" spans="1:78" s="25" customFormat="1" ht="13.8" customHeight="1" x14ac:dyDescent="0.3">
      <c r="A27" s="46" t="s">
        <v>7</v>
      </c>
      <c r="B27" s="21">
        <v>2020</v>
      </c>
      <c r="C27" s="22">
        <v>5303.6450000000004</v>
      </c>
      <c r="D27" s="23">
        <f t="shared" si="67"/>
        <v>0.7934971137774115</v>
      </c>
      <c r="E27" s="22">
        <v>4208.4269999999997</v>
      </c>
      <c r="F27" s="23">
        <f>100%</f>
        <v>1</v>
      </c>
      <c r="G27" s="23">
        <f>E27/E26-1</f>
        <v>7.3838557813755701E-2</v>
      </c>
      <c r="H27" s="22">
        <v>349.464</v>
      </c>
      <c r="I27" s="23">
        <f t="shared" si="68"/>
        <v>8.3039102258397265E-2</v>
      </c>
      <c r="J27" s="23">
        <f>H27/H26-1</f>
        <v>-0.20010620570947246</v>
      </c>
      <c r="K27" s="22">
        <v>346.49099999999999</v>
      </c>
      <c r="L27" s="22">
        <v>2.9729999999999999</v>
      </c>
      <c r="M27" s="22">
        <v>2798.7759999999998</v>
      </c>
      <c r="N27" s="23">
        <f t="shared" si="69"/>
        <v>0.66504088107029069</v>
      </c>
      <c r="O27" s="23">
        <f>M27/M26-1</f>
        <v>8.5869721674631139E-2</v>
      </c>
      <c r="P27" s="22">
        <v>5.0000000000000001E-3</v>
      </c>
      <c r="Q27" s="23">
        <f t="shared" si="70"/>
        <v>1.1880923680035321E-6</v>
      </c>
      <c r="R27" s="23" t="e">
        <f t="shared" ref="R27" si="112">P27/P26-1</f>
        <v>#DIV/0!</v>
      </c>
      <c r="S27" s="22">
        <v>0</v>
      </c>
      <c r="T27" s="22">
        <v>0</v>
      </c>
      <c r="U27" s="22" t="s">
        <v>33</v>
      </c>
      <c r="V27" s="22">
        <v>5.0000000000000001E-3</v>
      </c>
      <c r="W27" s="22">
        <v>0</v>
      </c>
      <c r="X27" s="22">
        <v>0</v>
      </c>
      <c r="Y27" s="22">
        <v>0</v>
      </c>
      <c r="Z27" s="22" t="s">
        <v>35</v>
      </c>
      <c r="AA27" s="22">
        <v>841.26900000000001</v>
      </c>
      <c r="AB27" s="23">
        <f t="shared" si="71"/>
        <v>0.19990105566759267</v>
      </c>
      <c r="AC27" s="23">
        <f>AA27/AA26-1</f>
        <v>0.226212738914777</v>
      </c>
      <c r="AD27" s="22">
        <v>32.151000000000003</v>
      </c>
      <c r="AE27" s="23">
        <f t="shared" si="72"/>
        <v>3.8217264632358978E-2</v>
      </c>
      <c r="AF27" s="23">
        <f t="shared" si="100"/>
        <v>0.62084089534180276</v>
      </c>
      <c r="AG27" s="22">
        <v>637.17100000000005</v>
      </c>
      <c r="AH27" s="23">
        <f t="shared" si="73"/>
        <v>0.75739270078892729</v>
      </c>
      <c r="AI27" s="23">
        <f t="shared" si="101"/>
        <v>0.24937449999215677</v>
      </c>
      <c r="AJ27" s="22">
        <v>83.209000000000003</v>
      </c>
      <c r="AK27" s="23">
        <f t="shared" si="74"/>
        <v>9.8908910229664956E-2</v>
      </c>
      <c r="AL27" s="23">
        <f t="shared" si="102"/>
        <v>0.19043463332284172</v>
      </c>
      <c r="AM27" s="22">
        <v>6.1879999999999997</v>
      </c>
      <c r="AN27" s="23">
        <f t="shared" si="75"/>
        <v>7.4366955497602416E-2</v>
      </c>
      <c r="AO27" s="23">
        <f t="shared" si="103"/>
        <v>0.35940246045694169</v>
      </c>
      <c r="AP27" s="22">
        <v>77.021000000000001</v>
      </c>
      <c r="AQ27" s="23">
        <f t="shared" si="76"/>
        <v>0.92563304450239758</v>
      </c>
      <c r="AR27" s="23">
        <f t="shared" si="104"/>
        <v>0.17866434058702896</v>
      </c>
      <c r="AS27" s="22">
        <v>88.736999999999995</v>
      </c>
      <c r="AT27" s="23">
        <f t="shared" si="77"/>
        <v>0.10547993566861491</v>
      </c>
      <c r="AU27" s="23">
        <f t="shared" si="105"/>
        <v>2.9133082052768655E-2</v>
      </c>
      <c r="AV27" s="22">
        <v>60.024000000000001</v>
      </c>
      <c r="AW27" s="23">
        <f t="shared" si="78"/>
        <v>1.4262811259408802E-2</v>
      </c>
      <c r="AX27" s="23">
        <f t="shared" si="106"/>
        <v>-4.5526102374099597E-2</v>
      </c>
      <c r="AY27" s="22">
        <v>28.713000000000001</v>
      </c>
      <c r="AZ27" s="23">
        <f t="shared" si="79"/>
        <v>6.8227392324970836E-3</v>
      </c>
      <c r="BA27" s="23">
        <f t="shared" si="107"/>
        <v>0.23031108064101469</v>
      </c>
      <c r="BB27" s="22">
        <v>5.7569999999999997</v>
      </c>
      <c r="BC27" s="23">
        <f t="shared" si="17"/>
        <v>1.3679695525192668E-3</v>
      </c>
      <c r="BD27" s="23">
        <f t="shared" si="108"/>
        <v>1.6335773101555353</v>
      </c>
      <c r="BE27" s="22" t="s">
        <v>35</v>
      </c>
      <c r="BF27" s="22" t="s">
        <v>35</v>
      </c>
      <c r="BG27" s="22" t="s">
        <v>35</v>
      </c>
      <c r="BH27" s="22">
        <v>0</v>
      </c>
      <c r="BI27" s="22">
        <f>BL27+BO27+BR27+BU27+BX27</f>
        <v>182.827</v>
      </c>
      <c r="BJ27" s="23">
        <f t="shared" si="18"/>
        <v>4.3443072672996352E-2</v>
      </c>
      <c r="BK27" s="23">
        <f>BI27/BI26-1</f>
        <v>3.1769895965936268E-3</v>
      </c>
      <c r="BL27" s="22">
        <v>150.483</v>
      </c>
      <c r="BM27" s="23">
        <f t="shared" si="80"/>
        <v>3.5757540762855103E-2</v>
      </c>
      <c r="BN27" s="23">
        <f t="shared" si="109"/>
        <v>9.2221488347111524E-2</v>
      </c>
      <c r="BO27" s="22">
        <v>2.7549999999999999</v>
      </c>
      <c r="BP27" s="23">
        <f t="shared" si="3"/>
        <v>6.546388947699461E-4</v>
      </c>
      <c r="BQ27" s="23">
        <f>BO27/BO26-1</f>
        <v>-0.12816455696202544</v>
      </c>
      <c r="BR27" s="22">
        <v>0.74299999999999999</v>
      </c>
      <c r="BS27" s="23">
        <f t="shared" si="81"/>
        <v>1.7655052588532485E-4</v>
      </c>
      <c r="BT27" s="23">
        <f t="shared" si="110"/>
        <v>-5.4707379134860123E-2</v>
      </c>
      <c r="BU27" s="22">
        <v>28.846</v>
      </c>
      <c r="BV27" s="23">
        <f t="shared" si="98"/>
        <v>6.8543424894859772E-3</v>
      </c>
      <c r="BW27" s="23">
        <f t="shared" si="94"/>
        <v>-0.28819247378161628</v>
      </c>
      <c r="BX27" s="42">
        <v>0</v>
      </c>
      <c r="BY27" s="23">
        <f>BX27/$E27</f>
        <v>0</v>
      </c>
      <c r="BZ27" s="23" t="e">
        <f t="shared" ref="BZ27" si="113">BX27/BX26-1</f>
        <v>#DIV/0!</v>
      </c>
    </row>
    <row r="28" spans="1:78" s="25" customFormat="1" ht="15.6" customHeight="1" x14ac:dyDescent="0.3">
      <c r="A28" s="44" t="s">
        <v>6</v>
      </c>
      <c r="B28" s="21">
        <v>2017</v>
      </c>
      <c r="C28" s="22">
        <v>12953.489</v>
      </c>
      <c r="D28" s="23">
        <f t="shared" si="67"/>
        <v>0.83538195771038992</v>
      </c>
      <c r="E28" s="22">
        <v>10821.111000000001</v>
      </c>
      <c r="F28" s="23">
        <f>100%</f>
        <v>1</v>
      </c>
      <c r="G28" s="23"/>
      <c r="H28" s="22">
        <v>1790.827</v>
      </c>
      <c r="I28" s="23">
        <f t="shared" si="68"/>
        <v>0.16549382036650395</v>
      </c>
      <c r="J28" s="23"/>
      <c r="K28" s="22">
        <v>1739.306</v>
      </c>
      <c r="L28" s="22">
        <v>51.540999999999997</v>
      </c>
      <c r="M28" s="22">
        <v>4955.7690000000002</v>
      </c>
      <c r="N28" s="23">
        <f t="shared" si="69"/>
        <v>0.45797229138486795</v>
      </c>
      <c r="O28" s="23"/>
      <c r="P28" s="22">
        <v>941.346</v>
      </c>
      <c r="Q28" s="23">
        <f t="shared" si="70"/>
        <v>8.6991622209586422E-2</v>
      </c>
      <c r="R28" s="23"/>
      <c r="S28" s="22">
        <v>36.552</v>
      </c>
      <c r="T28" s="22" t="s">
        <v>33</v>
      </c>
      <c r="U28" s="22" t="s">
        <v>33</v>
      </c>
      <c r="V28" s="22">
        <v>0</v>
      </c>
      <c r="W28" s="22">
        <v>85.341999999999999</v>
      </c>
      <c r="X28" s="22">
        <v>811.19299999999998</v>
      </c>
      <c r="Y28" s="22" t="s">
        <v>33</v>
      </c>
      <c r="Z28" s="22" t="s">
        <v>33</v>
      </c>
      <c r="AA28" s="22">
        <v>2306.873</v>
      </c>
      <c r="AB28" s="23">
        <f t="shared" si="71"/>
        <v>0.21318263900998705</v>
      </c>
      <c r="AC28" s="23"/>
      <c r="AD28" s="22">
        <v>41.341000000000001</v>
      </c>
      <c r="AE28" s="23">
        <f t="shared" si="72"/>
        <v>1.7920795813206884E-2</v>
      </c>
      <c r="AF28" s="23"/>
      <c r="AG28" s="22">
        <v>1782.681</v>
      </c>
      <c r="AH28" s="23">
        <f t="shared" si="73"/>
        <v>0.77276945891689741</v>
      </c>
      <c r="AI28" s="23"/>
      <c r="AJ28" s="22">
        <v>207.00200000000001</v>
      </c>
      <c r="AK28" s="23">
        <f t="shared" si="74"/>
        <v>8.9732724775052633E-2</v>
      </c>
      <c r="AL28" s="23"/>
      <c r="AM28" s="22">
        <v>32.414999999999999</v>
      </c>
      <c r="AN28" s="23">
        <f t="shared" si="75"/>
        <v>0.15659268992570119</v>
      </c>
      <c r="AO28" s="23"/>
      <c r="AP28" s="22">
        <v>174.58700000000002</v>
      </c>
      <c r="AQ28" s="23">
        <f t="shared" si="76"/>
        <v>0.84340731007429881</v>
      </c>
      <c r="AR28" s="23"/>
      <c r="AS28" s="22">
        <v>269.22800000000001</v>
      </c>
      <c r="AT28" s="23">
        <f t="shared" si="77"/>
        <v>0.11670690150693168</v>
      </c>
      <c r="AU28" s="23"/>
      <c r="AV28" s="22">
        <v>218.19900000000001</v>
      </c>
      <c r="AW28" s="23">
        <f t="shared" si="78"/>
        <v>2.0164195709664191E-2</v>
      </c>
      <c r="AX28" s="23"/>
      <c r="AY28" s="22">
        <v>51.029000000000003</v>
      </c>
      <c r="AZ28" s="23">
        <f t="shared" si="79"/>
        <v>4.7156895442621374E-3</v>
      </c>
      <c r="BA28" s="23"/>
      <c r="BB28" s="22">
        <v>6.4780000000000006</v>
      </c>
      <c r="BC28" s="23">
        <f t="shared" si="17"/>
        <v>5.98644630851675E-4</v>
      </c>
      <c r="BD28" s="23"/>
      <c r="BE28" s="22" t="s">
        <v>33</v>
      </c>
      <c r="BF28" s="22" t="s">
        <v>33</v>
      </c>
      <c r="BG28" s="22" t="s">
        <v>33</v>
      </c>
      <c r="BH28" s="22">
        <v>0.38900000000000001</v>
      </c>
      <c r="BI28" s="22">
        <f>BL28+BO28+BR28+BU28</f>
        <v>736.14099999999996</v>
      </c>
      <c r="BJ28" s="23">
        <f t="shared" si="18"/>
        <v>6.8028227415835571E-2</v>
      </c>
      <c r="BK28" s="23"/>
      <c r="BL28" s="22">
        <v>502.63900000000001</v>
      </c>
      <c r="BM28" s="23">
        <f t="shared" si="80"/>
        <v>4.6449851591024244E-2</v>
      </c>
      <c r="BN28" s="23"/>
      <c r="BO28" s="22">
        <v>156.03</v>
      </c>
      <c r="BP28" s="23">
        <f t="shared" si="3"/>
        <v>1.4419037010155426E-2</v>
      </c>
      <c r="BQ28" s="23"/>
      <c r="BR28" s="22">
        <v>74.239000000000004</v>
      </c>
      <c r="BS28" s="23">
        <f t="shared" si="81"/>
        <v>6.8605709709474378E-3</v>
      </c>
      <c r="BT28" s="23"/>
      <c r="BU28" s="22">
        <v>3.2330000000000001</v>
      </c>
      <c r="BV28" s="23">
        <f t="shared" si="98"/>
        <v>2.9876784370846948E-4</v>
      </c>
      <c r="BW28" s="23"/>
      <c r="BX28" s="42" t="s">
        <v>35</v>
      </c>
      <c r="BY28" s="24" t="s">
        <v>35</v>
      </c>
      <c r="BZ28" s="23"/>
    </row>
    <row r="29" spans="1:78" s="25" customFormat="1" ht="15.6" customHeight="1" x14ac:dyDescent="0.3">
      <c r="A29" s="45" t="s">
        <v>6</v>
      </c>
      <c r="B29" s="21">
        <v>2018</v>
      </c>
      <c r="C29" s="22">
        <v>14434.074000000001</v>
      </c>
      <c r="D29" s="23">
        <f t="shared" si="67"/>
        <v>0.81081065539777608</v>
      </c>
      <c r="E29" s="22">
        <v>11703.300999999999</v>
      </c>
      <c r="F29" s="23">
        <f>100%</f>
        <v>1</v>
      </c>
      <c r="G29" s="23">
        <f>E29/E28-1</f>
        <v>8.1524900724149196E-2</v>
      </c>
      <c r="H29" s="22">
        <v>1564.5740000000001</v>
      </c>
      <c r="I29" s="23">
        <f t="shared" si="68"/>
        <v>0.13368655561366832</v>
      </c>
      <c r="J29" s="23">
        <f>H29/H28-1</f>
        <v>-0.12633995355218564</v>
      </c>
      <c r="K29" s="22">
        <v>1511.768</v>
      </c>
      <c r="L29" s="22">
        <v>52.805999999999997</v>
      </c>
      <c r="M29" s="22">
        <v>5444.5280000000002</v>
      </c>
      <c r="N29" s="23">
        <f t="shared" si="69"/>
        <v>0.46521301981381152</v>
      </c>
      <c r="O29" s="23">
        <f>M29/M28-1</f>
        <v>9.8624249838925149E-2</v>
      </c>
      <c r="P29" s="22">
        <v>1355.8440000000001</v>
      </c>
      <c r="Q29" s="23">
        <f t="shared" si="70"/>
        <v>0.11585141662168649</v>
      </c>
      <c r="R29" s="23">
        <f t="shared" ref="R29" si="114">P29/P28-1</f>
        <v>0.4403248114933298</v>
      </c>
      <c r="S29" s="22">
        <v>1.3960000000000001</v>
      </c>
      <c r="T29" s="22" t="s">
        <v>33</v>
      </c>
      <c r="U29" s="22" t="s">
        <v>33</v>
      </c>
      <c r="V29" s="22">
        <v>0</v>
      </c>
      <c r="W29" s="22">
        <v>96.73</v>
      </c>
      <c r="X29" s="22">
        <v>1257.5040000000001</v>
      </c>
      <c r="Y29" s="22" t="s">
        <v>33</v>
      </c>
      <c r="Z29" s="22" t="s">
        <v>33</v>
      </c>
      <c r="AA29" s="22">
        <v>2360.7110000000002</v>
      </c>
      <c r="AB29" s="23">
        <f t="shared" si="71"/>
        <v>0.20171326021607069</v>
      </c>
      <c r="AC29" s="23">
        <f>AA29/AA28-1</f>
        <v>2.3338085798394692E-2</v>
      </c>
      <c r="AD29" s="22">
        <v>61.577000000000005</v>
      </c>
      <c r="AE29" s="23">
        <f t="shared" si="72"/>
        <v>2.6084090767569599E-2</v>
      </c>
      <c r="AF29" s="23">
        <f t="shared" ref="AF29:AF31" si="115">AD29/AD28-1</f>
        <v>0.48948985268861422</v>
      </c>
      <c r="AG29" s="22">
        <v>1806.21</v>
      </c>
      <c r="AH29" s="23">
        <f t="shared" si="73"/>
        <v>0.76511271392389824</v>
      </c>
      <c r="AI29" s="23">
        <f t="shared" ref="AI29:AI31" si="116">AG29/AG28-1</f>
        <v>1.3198659771434196E-2</v>
      </c>
      <c r="AJ29" s="22">
        <v>232.262</v>
      </c>
      <c r="AK29" s="23">
        <f t="shared" si="74"/>
        <v>9.8386460689173713E-2</v>
      </c>
      <c r="AL29" s="23">
        <f t="shared" ref="AL29:AL31" si="117">AJ29/AJ28-1</f>
        <v>0.12202780649462319</v>
      </c>
      <c r="AM29" s="22">
        <v>39.277000000000001</v>
      </c>
      <c r="AN29" s="23">
        <f t="shared" si="75"/>
        <v>0.16910644014087539</v>
      </c>
      <c r="AO29" s="23">
        <f t="shared" ref="AO29:AO31" si="118">AM29/AM28-1</f>
        <v>0.21169211784667596</v>
      </c>
      <c r="AP29" s="22">
        <v>192.98500000000001</v>
      </c>
      <c r="AQ29" s="23">
        <f t="shared" si="76"/>
        <v>0.83089355985912472</v>
      </c>
      <c r="AR29" s="23">
        <f t="shared" ref="AR29:AR31" si="119">AP29/AP28-1</f>
        <v>0.10538012566800492</v>
      </c>
      <c r="AS29" s="22">
        <v>247.71200000000002</v>
      </c>
      <c r="AT29" s="23">
        <f t="shared" si="77"/>
        <v>0.10493109914767203</v>
      </c>
      <c r="AU29" s="23">
        <f t="shared" ref="AU29:AU31" si="120">AS29/AS28-1</f>
        <v>-7.9917393436046757E-2</v>
      </c>
      <c r="AV29" s="22">
        <v>193.72499999999999</v>
      </c>
      <c r="AW29" s="23">
        <f t="shared" si="78"/>
        <v>1.6553022091801279E-2</v>
      </c>
      <c r="AX29" s="23">
        <f t="shared" ref="AX29:AX31" si="121">AV29/AV28-1</f>
        <v>-0.11216366711121506</v>
      </c>
      <c r="AY29" s="22">
        <v>53.987000000000002</v>
      </c>
      <c r="AZ29" s="23">
        <f t="shared" si="79"/>
        <v>4.612972015331401E-3</v>
      </c>
      <c r="BA29" s="23">
        <f t="shared" ref="BA29:BA31" si="122">AY29/AY28-1</f>
        <v>5.7967038350741795E-2</v>
      </c>
      <c r="BB29" s="22">
        <v>8.8280000000000012</v>
      </c>
      <c r="BC29" s="23">
        <f t="shared" si="17"/>
        <v>7.5431709395494496E-4</v>
      </c>
      <c r="BD29" s="23">
        <f t="shared" ref="BD29:BD31" si="123">BB29/BB28-1</f>
        <v>0.36276628589070703</v>
      </c>
      <c r="BE29" s="22" t="s">
        <v>33</v>
      </c>
      <c r="BF29" s="22" t="s">
        <v>33</v>
      </c>
      <c r="BG29" s="22" t="s">
        <v>33</v>
      </c>
      <c r="BH29" s="22">
        <v>0.51</v>
      </c>
      <c r="BI29" s="22">
        <f>BL29+BO29+BR29+BU29</f>
        <v>858.38699999999994</v>
      </c>
      <c r="BJ29" s="23">
        <f t="shared" si="18"/>
        <v>7.3345716734107752E-2</v>
      </c>
      <c r="BK29" s="23">
        <f>BI29/BI28-1</f>
        <v>0.16606329493942051</v>
      </c>
      <c r="BL29" s="22">
        <v>630.09100000000001</v>
      </c>
      <c r="BM29" s="23">
        <f t="shared" si="80"/>
        <v>5.3838741736199049E-2</v>
      </c>
      <c r="BN29" s="23">
        <f t="shared" ref="BN29:BN31" si="124">BL29/BL28-1</f>
        <v>0.25356568033916993</v>
      </c>
      <c r="BO29" s="22">
        <v>138.44300000000001</v>
      </c>
      <c r="BP29" s="23">
        <f t="shared" si="3"/>
        <v>1.1829397534934803E-2</v>
      </c>
      <c r="BQ29" s="23">
        <f>BO29/BO28-1</f>
        <v>-0.11271550342882775</v>
      </c>
      <c r="BR29" s="22">
        <v>85.111000000000004</v>
      </c>
      <c r="BS29" s="23">
        <f t="shared" si="81"/>
        <v>7.2723926352060847E-3</v>
      </c>
      <c r="BT29" s="23">
        <f t="shared" ref="BT29:BT31" si="125">BR29/BR28-1</f>
        <v>0.1464459381187786</v>
      </c>
      <c r="BU29" s="22">
        <v>4.742</v>
      </c>
      <c r="BV29" s="23">
        <f t="shared" si="98"/>
        <v>4.051848277678238E-4</v>
      </c>
      <c r="BW29" s="23">
        <f t="shared" si="94"/>
        <v>0.46674914939684498</v>
      </c>
      <c r="BX29" s="42" t="s">
        <v>35</v>
      </c>
      <c r="BY29" s="24" t="s">
        <v>35</v>
      </c>
      <c r="BZ29" s="23" t="s">
        <v>35</v>
      </c>
    </row>
    <row r="30" spans="1:78" s="25" customFormat="1" ht="15.6" customHeight="1" x14ac:dyDescent="0.3">
      <c r="A30" s="45" t="s">
        <v>6</v>
      </c>
      <c r="B30" s="21">
        <v>2019</v>
      </c>
      <c r="C30" s="22">
        <v>15115.285</v>
      </c>
      <c r="D30" s="23">
        <f t="shared" si="67"/>
        <v>0.82904860874273956</v>
      </c>
      <c r="E30" s="22">
        <v>12531.306</v>
      </c>
      <c r="F30" s="23">
        <f>100%</f>
        <v>1</v>
      </c>
      <c r="G30" s="23">
        <f>E30/E29-1</f>
        <v>7.0749697029923508E-2</v>
      </c>
      <c r="H30" s="22">
        <v>1708.6420000000001</v>
      </c>
      <c r="I30" s="23">
        <f t="shared" si="68"/>
        <v>0.1363498744663964</v>
      </c>
      <c r="J30" s="23">
        <f>H30/H29-1</f>
        <v>9.208129497230555E-2</v>
      </c>
      <c r="K30" s="22">
        <v>1647.6110000000001</v>
      </c>
      <c r="L30" s="22">
        <v>61.030999999999999</v>
      </c>
      <c r="M30" s="22">
        <v>5749.75</v>
      </c>
      <c r="N30" s="23">
        <f t="shared" si="69"/>
        <v>0.45883086726954075</v>
      </c>
      <c r="O30" s="23">
        <f>M30/M29-1</f>
        <v>5.6060323319119698E-2</v>
      </c>
      <c r="P30" s="22">
        <v>1586.5940000000001</v>
      </c>
      <c r="Q30" s="23">
        <f t="shared" si="70"/>
        <v>0.12661042671849207</v>
      </c>
      <c r="R30" s="23">
        <f t="shared" ref="R30" si="126">P30/P29-1</f>
        <v>0.17018919580718728</v>
      </c>
      <c r="S30" s="22">
        <v>0.255</v>
      </c>
      <c r="T30" s="22" t="s">
        <v>33</v>
      </c>
      <c r="U30" s="22" t="s">
        <v>33</v>
      </c>
      <c r="V30" s="22">
        <v>0</v>
      </c>
      <c r="W30" s="22">
        <v>88.168000000000006</v>
      </c>
      <c r="X30" s="22">
        <v>1498.171</v>
      </c>
      <c r="Y30" s="22" t="s">
        <v>33</v>
      </c>
      <c r="Z30" s="22" t="s">
        <v>33</v>
      </c>
      <c r="AA30" s="22">
        <v>2331.77</v>
      </c>
      <c r="AB30" s="23">
        <f t="shared" si="71"/>
        <v>0.18607557743781852</v>
      </c>
      <c r="AC30" s="23">
        <f>AA30/AA29-1</f>
        <v>-1.2259442176530855E-2</v>
      </c>
      <c r="AD30" s="22">
        <v>87.811000000000007</v>
      </c>
      <c r="AE30" s="23">
        <f t="shared" si="72"/>
        <v>3.7658516920622533E-2</v>
      </c>
      <c r="AF30" s="23">
        <f t="shared" si="115"/>
        <v>0.42603569514591477</v>
      </c>
      <c r="AG30" s="22">
        <v>1710.3320000000001</v>
      </c>
      <c r="AH30" s="23">
        <f t="shared" si="73"/>
        <v>0.73349086745262193</v>
      </c>
      <c r="AI30" s="23">
        <f t="shared" si="116"/>
        <v>-5.3082421202407248E-2</v>
      </c>
      <c r="AJ30" s="22">
        <v>260.298</v>
      </c>
      <c r="AK30" s="23">
        <f t="shared" si="74"/>
        <v>0.11163107853690545</v>
      </c>
      <c r="AL30" s="23">
        <f t="shared" si="117"/>
        <v>0.12070851021691031</v>
      </c>
      <c r="AM30" s="22">
        <v>25.655000000000001</v>
      </c>
      <c r="AN30" s="23">
        <f t="shared" si="75"/>
        <v>9.8560111871777739E-2</v>
      </c>
      <c r="AO30" s="23">
        <f t="shared" si="118"/>
        <v>-0.34681874888611652</v>
      </c>
      <c r="AP30" s="22">
        <v>234.643</v>
      </c>
      <c r="AQ30" s="23">
        <f t="shared" si="76"/>
        <v>0.90143988812822229</v>
      </c>
      <c r="AR30" s="23">
        <f t="shared" si="119"/>
        <v>0.21586133637329308</v>
      </c>
      <c r="AS30" s="22">
        <v>261.43700000000001</v>
      </c>
      <c r="AT30" s="23">
        <f t="shared" si="77"/>
        <v>0.11211954866903683</v>
      </c>
      <c r="AU30" s="23">
        <f t="shared" si="120"/>
        <v>5.5407085647849019E-2</v>
      </c>
      <c r="AV30" s="22">
        <v>196.989</v>
      </c>
      <c r="AW30" s="23">
        <f t="shared" si="78"/>
        <v>1.5719750200019054E-2</v>
      </c>
      <c r="AX30" s="23">
        <f t="shared" si="121"/>
        <v>1.6848625629113378E-2</v>
      </c>
      <c r="AY30" s="22">
        <v>64.447999999999993</v>
      </c>
      <c r="AZ30" s="23">
        <f t="shared" si="79"/>
        <v>5.1429595606395685E-3</v>
      </c>
      <c r="BA30" s="23">
        <f t="shared" si="122"/>
        <v>0.19376887028358669</v>
      </c>
      <c r="BB30" s="22">
        <v>8.2789999999999999</v>
      </c>
      <c r="BC30" s="23">
        <f t="shared" si="17"/>
        <v>6.6066537677716909E-4</v>
      </c>
      <c r="BD30" s="23">
        <f t="shared" si="123"/>
        <v>-6.2188491164476778E-2</v>
      </c>
      <c r="BE30" s="22" t="s">
        <v>33</v>
      </c>
      <c r="BF30" s="22" t="s">
        <v>33</v>
      </c>
      <c r="BG30" s="22" t="s">
        <v>33</v>
      </c>
      <c r="BH30" s="22">
        <v>0.59100000000000008</v>
      </c>
      <c r="BI30" s="22">
        <f>BL30+BO30+BR30+BU30+BX30</f>
        <v>1003.8870000000001</v>
      </c>
      <c r="BJ30" s="23">
        <f t="shared" si="18"/>
        <v>8.0110325292511414E-2</v>
      </c>
      <c r="BK30" s="23">
        <f>BI30/BI29-1</f>
        <v>0.16950396499481024</v>
      </c>
      <c r="BL30" s="22">
        <v>757.80700000000002</v>
      </c>
      <c r="BM30" s="23">
        <f t="shared" si="80"/>
        <v>6.0473106314696969E-2</v>
      </c>
      <c r="BN30" s="23">
        <f t="shared" si="124"/>
        <v>0.20269453142482585</v>
      </c>
      <c r="BO30" s="22">
        <v>134.26500000000001</v>
      </c>
      <c r="BP30" s="23">
        <f t="shared" si="3"/>
        <v>1.071436608442887E-2</v>
      </c>
      <c r="BQ30" s="23">
        <f>BO30/BO29-1</f>
        <v>-3.0178485008270584E-2</v>
      </c>
      <c r="BR30" s="22">
        <v>105.774</v>
      </c>
      <c r="BS30" s="23">
        <f t="shared" si="81"/>
        <v>8.4407802347177541E-3</v>
      </c>
      <c r="BT30" s="23">
        <f t="shared" si="125"/>
        <v>0.24277707934344561</v>
      </c>
      <c r="BU30" s="22">
        <v>6.0410000000000004</v>
      </c>
      <c r="BV30" s="23">
        <f t="shared" si="98"/>
        <v>4.8207265866781962E-4</v>
      </c>
      <c r="BW30" s="23">
        <f t="shared" si="94"/>
        <v>0.27393504850274164</v>
      </c>
      <c r="BX30" s="42">
        <v>0</v>
      </c>
      <c r="BY30" s="23">
        <f>BX30/$E30</f>
        <v>0</v>
      </c>
      <c r="BZ30" s="23" t="s">
        <v>35</v>
      </c>
    </row>
    <row r="31" spans="1:78" s="25" customFormat="1" ht="13.8" customHeight="1" x14ac:dyDescent="0.3">
      <c r="A31" s="46" t="s">
        <v>6</v>
      </c>
      <c r="B31" s="21">
        <v>2020</v>
      </c>
      <c r="C31" s="22">
        <v>15908.846</v>
      </c>
      <c r="D31" s="23">
        <f t="shared" si="67"/>
        <v>0.80299369294290734</v>
      </c>
      <c r="E31" s="22">
        <v>12774.703</v>
      </c>
      <c r="F31" s="23">
        <f>100%</f>
        <v>1</v>
      </c>
      <c r="G31" s="23">
        <f>E31/E30-1</f>
        <v>1.9423115196452789E-2</v>
      </c>
      <c r="H31" s="22">
        <v>1659.3910000000001</v>
      </c>
      <c r="I31" s="23">
        <f t="shared" si="68"/>
        <v>0.12989664025848585</v>
      </c>
      <c r="J31" s="23">
        <f>H31/H30-1</f>
        <v>-2.8824645537216087E-2</v>
      </c>
      <c r="K31" s="22">
        <v>1638.723</v>
      </c>
      <c r="L31" s="22">
        <v>20.667999999999999</v>
      </c>
      <c r="M31" s="22">
        <v>6082.8720000000003</v>
      </c>
      <c r="N31" s="23">
        <f t="shared" si="69"/>
        <v>0.47616543413964307</v>
      </c>
      <c r="O31" s="23">
        <f>M31/M30-1</f>
        <v>5.7936779859993903E-2</v>
      </c>
      <c r="P31" s="22">
        <v>1912.4929999999999</v>
      </c>
      <c r="Q31" s="23">
        <f t="shared" si="70"/>
        <v>0.14970939050402973</v>
      </c>
      <c r="R31" s="23">
        <f t="shared" ref="R31" si="127">P31/P30-1</f>
        <v>0.20540793675004432</v>
      </c>
      <c r="S31" s="26">
        <v>1.5489999999999999</v>
      </c>
      <c r="T31" s="22">
        <v>2E-3</v>
      </c>
      <c r="U31" s="22" t="s">
        <v>33</v>
      </c>
      <c r="V31" s="22">
        <v>0</v>
      </c>
      <c r="W31" s="22">
        <v>108.491</v>
      </c>
      <c r="X31" s="26">
        <v>1800.7890000000002</v>
      </c>
      <c r="Y31" s="22">
        <v>0</v>
      </c>
      <c r="Z31" s="22" t="s">
        <v>35</v>
      </c>
      <c r="AA31" s="22">
        <v>2020.9749999999999</v>
      </c>
      <c r="AB31" s="23">
        <f t="shared" si="71"/>
        <v>0.15820132961212482</v>
      </c>
      <c r="AC31" s="23">
        <f>AA31/AA30-1</f>
        <v>-0.13328715953974879</v>
      </c>
      <c r="AD31" s="22">
        <v>105.886</v>
      </c>
      <c r="AE31" s="23">
        <f t="shared" si="72"/>
        <v>5.2393522928289561E-2</v>
      </c>
      <c r="AF31" s="23">
        <f t="shared" si="115"/>
        <v>0.20583981505733884</v>
      </c>
      <c r="AG31" s="22">
        <v>1385.691</v>
      </c>
      <c r="AH31" s="23">
        <f t="shared" si="73"/>
        <v>0.68565469637180076</v>
      </c>
      <c r="AI31" s="23">
        <f t="shared" si="116"/>
        <v>-0.18981168568441686</v>
      </c>
      <c r="AJ31" s="22">
        <v>256.61500000000001</v>
      </c>
      <c r="AK31" s="23">
        <f t="shared" si="74"/>
        <v>0.12697584086888755</v>
      </c>
      <c r="AL31" s="23">
        <f t="shared" si="117"/>
        <v>-1.4149167492643056E-2</v>
      </c>
      <c r="AM31" s="22">
        <v>19.516999999999999</v>
      </c>
      <c r="AN31" s="23">
        <f t="shared" si="75"/>
        <v>7.6055569627652309E-2</v>
      </c>
      <c r="AO31" s="23">
        <f t="shared" si="118"/>
        <v>-0.23925160787370892</v>
      </c>
      <c r="AP31" s="22">
        <v>237.09800000000001</v>
      </c>
      <c r="AQ31" s="23">
        <f t="shared" si="76"/>
        <v>0.92394443037234775</v>
      </c>
      <c r="AR31" s="23">
        <f t="shared" si="119"/>
        <v>1.0462702914640687E-2</v>
      </c>
      <c r="AS31" s="22">
        <v>264.58100000000002</v>
      </c>
      <c r="AT31" s="23">
        <f t="shared" si="77"/>
        <v>0.13091750269053304</v>
      </c>
      <c r="AU31" s="23">
        <f t="shared" si="120"/>
        <v>1.2025841789800262E-2</v>
      </c>
      <c r="AV31" s="22">
        <v>199.19900000000001</v>
      </c>
      <c r="AW31" s="23">
        <f t="shared" si="78"/>
        <v>1.5593239232254559E-2</v>
      </c>
      <c r="AX31" s="23">
        <f t="shared" si="121"/>
        <v>1.1218900547746324E-2</v>
      </c>
      <c r="AY31" s="22">
        <v>65.382000000000005</v>
      </c>
      <c r="AZ31" s="23">
        <f t="shared" si="79"/>
        <v>5.1180837628866998E-3</v>
      </c>
      <c r="BA31" s="23">
        <f t="shared" si="122"/>
        <v>1.4492303872889911E-2</v>
      </c>
      <c r="BB31" s="22">
        <v>6.0190000000000001</v>
      </c>
      <c r="BC31" s="23">
        <f t="shared" si="17"/>
        <v>4.7116555273339823E-4</v>
      </c>
      <c r="BD31" s="23">
        <f t="shared" si="123"/>
        <v>-0.27297982848170066</v>
      </c>
      <c r="BE31" s="22" t="s">
        <v>35</v>
      </c>
      <c r="BF31" s="22" t="s">
        <v>35</v>
      </c>
      <c r="BG31" s="22" t="s">
        <v>35</v>
      </c>
      <c r="BH31" s="22">
        <v>0.505</v>
      </c>
      <c r="BI31" s="22">
        <f>BL31+BO31+BR31+BU31+BX31</f>
        <v>974.04399999999998</v>
      </c>
      <c r="BJ31" s="23">
        <f t="shared" si="18"/>
        <v>7.6247878326408058E-2</v>
      </c>
      <c r="BK31" s="23">
        <f>BI31/BI30-1</f>
        <v>-2.9727449404166051E-2</v>
      </c>
      <c r="BL31" s="22">
        <v>765.81299999999999</v>
      </c>
      <c r="BM31" s="23">
        <f t="shared" si="80"/>
        <v>5.9947616786081057E-2</v>
      </c>
      <c r="BN31" s="23">
        <f t="shared" si="124"/>
        <v>1.0564695232427201E-2</v>
      </c>
      <c r="BO31" s="22">
        <v>106.349</v>
      </c>
      <c r="BP31" s="23">
        <f t="shared" si="3"/>
        <v>8.324968494375173E-3</v>
      </c>
      <c r="BQ31" s="23">
        <f>BO31/BO30-1</f>
        <v>-0.20791717871373783</v>
      </c>
      <c r="BR31" s="22">
        <v>96.680999999999997</v>
      </c>
      <c r="BS31" s="23">
        <f t="shared" si="81"/>
        <v>7.5681602930416465E-3</v>
      </c>
      <c r="BT31" s="23">
        <f t="shared" si="125"/>
        <v>-8.5966305519314834E-2</v>
      </c>
      <c r="BU31" s="22">
        <v>5.0359999999999996</v>
      </c>
      <c r="BV31" s="23">
        <f t="shared" si="98"/>
        <v>3.9421660135660294E-4</v>
      </c>
      <c r="BW31" s="23">
        <f t="shared" si="94"/>
        <v>-0.16636318490316182</v>
      </c>
      <c r="BX31" s="42">
        <v>0.16500000000000001</v>
      </c>
      <c r="BY31" s="23">
        <f>BX31/$E31</f>
        <v>1.2916151553582107E-5</v>
      </c>
      <c r="BZ31" s="23" t="e">
        <f t="shared" ref="BZ31" si="128">BX31/BX30-1</f>
        <v>#DIV/0!</v>
      </c>
    </row>
    <row r="32" spans="1:78" s="25" customFormat="1" ht="13.8" customHeight="1" x14ac:dyDescent="0.3">
      <c r="A32" s="44" t="s">
        <v>4</v>
      </c>
      <c r="B32" s="21">
        <v>2017</v>
      </c>
      <c r="C32" s="22">
        <v>8101.0829999999996</v>
      </c>
      <c r="D32" s="23">
        <f t="shared" si="67"/>
        <v>0.68253837172141063</v>
      </c>
      <c r="E32" s="22">
        <v>5529.3</v>
      </c>
      <c r="F32" s="23">
        <f>100%</f>
        <v>1</v>
      </c>
      <c r="G32" s="23"/>
      <c r="H32" s="22">
        <v>2014.498</v>
      </c>
      <c r="I32" s="23">
        <f t="shared" si="68"/>
        <v>0.36433147052972348</v>
      </c>
      <c r="J32" s="23"/>
      <c r="K32" s="22">
        <v>1463.45</v>
      </c>
      <c r="L32" s="22">
        <v>551.048</v>
      </c>
      <c r="M32" s="22">
        <v>1896.2810000000002</v>
      </c>
      <c r="N32" s="23">
        <f t="shared" si="69"/>
        <v>0.34295136816595229</v>
      </c>
      <c r="O32" s="23"/>
      <c r="P32" s="22">
        <v>-6.46</v>
      </c>
      <c r="Q32" s="23">
        <f t="shared" si="70"/>
        <v>-1.1683214873492124E-3</v>
      </c>
      <c r="R32" s="23"/>
      <c r="S32" s="22">
        <v>0</v>
      </c>
      <c r="T32" s="22" t="s">
        <v>33</v>
      </c>
      <c r="U32" s="22" t="s">
        <v>33</v>
      </c>
      <c r="V32" s="22">
        <v>0</v>
      </c>
      <c r="W32" s="22">
        <v>0</v>
      </c>
      <c r="X32" s="22">
        <v>0</v>
      </c>
      <c r="Y32" s="22" t="s">
        <v>33</v>
      </c>
      <c r="Z32" s="22" t="s">
        <v>33</v>
      </c>
      <c r="AA32" s="22">
        <v>1189.3500000000001</v>
      </c>
      <c r="AB32" s="23">
        <f t="shared" si="71"/>
        <v>0.21509956052303186</v>
      </c>
      <c r="AC32" s="23"/>
      <c r="AD32" s="22">
        <v>59.229000000000006</v>
      </c>
      <c r="AE32" s="23">
        <f t="shared" si="72"/>
        <v>4.9799470298902762E-2</v>
      </c>
      <c r="AF32" s="23"/>
      <c r="AG32" s="22">
        <v>695.48800000000006</v>
      </c>
      <c r="AH32" s="23">
        <f t="shared" si="73"/>
        <v>0.5847631058981797</v>
      </c>
      <c r="AI32" s="23"/>
      <c r="AJ32" s="22">
        <v>161.541</v>
      </c>
      <c r="AK32" s="23">
        <f t="shared" si="74"/>
        <v>0.13582292849035185</v>
      </c>
      <c r="AL32" s="23"/>
      <c r="AM32" s="22">
        <v>23.881</v>
      </c>
      <c r="AN32" s="23">
        <f t="shared" si="75"/>
        <v>0.14783243882358041</v>
      </c>
      <c r="AO32" s="23"/>
      <c r="AP32" s="22">
        <v>137.66</v>
      </c>
      <c r="AQ32" s="23">
        <f t="shared" si="76"/>
        <v>0.85216756117641956</v>
      </c>
      <c r="AR32" s="23"/>
      <c r="AS32" s="22">
        <v>271.20699999999999</v>
      </c>
      <c r="AT32" s="23">
        <f t="shared" si="77"/>
        <v>0.22802959599781389</v>
      </c>
      <c r="AU32" s="23"/>
      <c r="AV32" s="22">
        <v>120.69799999999999</v>
      </c>
      <c r="AW32" s="23">
        <f t="shared" si="78"/>
        <v>2.1828802922612262E-2</v>
      </c>
      <c r="AX32" s="23"/>
      <c r="AY32" s="22">
        <v>150.50899999999999</v>
      </c>
      <c r="AZ32" s="23">
        <f t="shared" si="79"/>
        <v>2.7220262962762011E-2</v>
      </c>
      <c r="BA32" s="23"/>
      <c r="BB32" s="22">
        <v>0.27100000000000002</v>
      </c>
      <c r="BC32" s="23">
        <f t="shared" si="17"/>
        <v>4.9011628958457672E-5</v>
      </c>
      <c r="BD32" s="23"/>
      <c r="BE32" s="22" t="s">
        <v>33</v>
      </c>
      <c r="BF32" s="22" t="s">
        <v>33</v>
      </c>
      <c r="BG32" s="22" t="s">
        <v>33</v>
      </c>
      <c r="BH32" s="22">
        <v>0</v>
      </c>
      <c r="BI32" s="22">
        <f>BL32+BO32+BR32+BU32</f>
        <v>380.75800000000004</v>
      </c>
      <c r="BJ32" s="23">
        <f t="shared" si="18"/>
        <v>6.8861881250791249E-2</v>
      </c>
      <c r="BK32" s="23"/>
      <c r="BL32" s="22">
        <v>181.83500000000001</v>
      </c>
      <c r="BM32" s="23">
        <f t="shared" si="80"/>
        <v>3.2885717902808677E-2</v>
      </c>
      <c r="BN32" s="23"/>
      <c r="BO32" s="22">
        <v>104.95</v>
      </c>
      <c r="BP32" s="23">
        <f t="shared" si="3"/>
        <v>1.8980702801439604E-2</v>
      </c>
      <c r="BQ32" s="23"/>
      <c r="BR32" s="22">
        <v>88.90100000000001</v>
      </c>
      <c r="BS32" s="23">
        <f t="shared" si="81"/>
        <v>1.6078165409726369E-2</v>
      </c>
      <c r="BT32" s="23"/>
      <c r="BU32" s="22">
        <v>5.0720000000000001</v>
      </c>
      <c r="BV32" s="23">
        <f t="shared" si="98"/>
        <v>9.1729513681659521E-4</v>
      </c>
      <c r="BW32" s="23"/>
      <c r="BX32" s="42" t="s">
        <v>35</v>
      </c>
      <c r="BY32" s="24" t="s">
        <v>35</v>
      </c>
      <c r="BZ32" s="23"/>
    </row>
    <row r="33" spans="1:78" s="25" customFormat="1" ht="13.8" customHeight="1" x14ac:dyDescent="0.3">
      <c r="A33" s="45" t="s">
        <v>4</v>
      </c>
      <c r="B33" s="21">
        <v>2018</v>
      </c>
      <c r="C33" s="22">
        <v>9722.5020000000004</v>
      </c>
      <c r="D33" s="23">
        <f t="shared" si="67"/>
        <v>0.69459425156199506</v>
      </c>
      <c r="E33" s="22">
        <v>6753.1940000000004</v>
      </c>
      <c r="F33" s="23">
        <f>100%</f>
        <v>1</v>
      </c>
      <c r="G33" s="23">
        <f>E33/E32-1</f>
        <v>0.22134700595012036</v>
      </c>
      <c r="H33" s="22">
        <v>2234.9700000000003</v>
      </c>
      <c r="I33" s="23">
        <f t="shared" si="68"/>
        <v>0.33095006599840016</v>
      </c>
      <c r="J33" s="23">
        <f>H33/H32-1</f>
        <v>0.10944265022849375</v>
      </c>
      <c r="K33" s="22">
        <v>1433.8589999999999</v>
      </c>
      <c r="L33" s="22">
        <v>801.11099999999999</v>
      </c>
      <c r="M33" s="22">
        <v>2173.6210000000001</v>
      </c>
      <c r="N33" s="23">
        <f t="shared" si="69"/>
        <v>0.32186562388108503</v>
      </c>
      <c r="O33" s="23">
        <f>M33/M32-1</f>
        <v>0.14625469537478875</v>
      </c>
      <c r="P33" s="22">
        <v>-1.8270000000000002</v>
      </c>
      <c r="Q33" s="23">
        <f t="shared" si="70"/>
        <v>-2.7053865178462222E-4</v>
      </c>
      <c r="R33" s="23">
        <f t="shared" ref="R33" si="129">P33/P32-1</f>
        <v>-0.71718266253869967</v>
      </c>
      <c r="S33" s="22">
        <v>0</v>
      </c>
      <c r="T33" s="22" t="s">
        <v>33</v>
      </c>
      <c r="U33" s="22" t="s">
        <v>33</v>
      </c>
      <c r="V33" s="22">
        <v>8.0000000000000002E-3</v>
      </c>
      <c r="W33" s="22">
        <v>0</v>
      </c>
      <c r="X33" s="22">
        <v>0</v>
      </c>
      <c r="Y33" s="22" t="s">
        <v>33</v>
      </c>
      <c r="Z33" s="22" t="s">
        <v>33</v>
      </c>
      <c r="AA33" s="22">
        <v>1652.4470000000001</v>
      </c>
      <c r="AB33" s="23">
        <f t="shared" si="71"/>
        <v>0.24469117872224611</v>
      </c>
      <c r="AC33" s="23">
        <f>AA33/AA32-1</f>
        <v>0.38936982385336516</v>
      </c>
      <c r="AD33" s="22">
        <v>71.209000000000003</v>
      </c>
      <c r="AE33" s="23">
        <f t="shared" si="72"/>
        <v>4.3093061381091195E-2</v>
      </c>
      <c r="AF33" s="23">
        <f t="shared" ref="AF33:AF35" si="130">AD33/AD32-1</f>
        <v>0.20226578196491585</v>
      </c>
      <c r="AG33" s="22">
        <v>1136.4829999999999</v>
      </c>
      <c r="AH33" s="23">
        <f t="shared" si="73"/>
        <v>0.68775761038024208</v>
      </c>
      <c r="AI33" s="23">
        <f t="shared" ref="AI33:AI35" si="131">AG33/AG32-1</f>
        <v>0.63407995536946693</v>
      </c>
      <c r="AJ33" s="22">
        <v>178.48500000000001</v>
      </c>
      <c r="AK33" s="23">
        <f t="shared" si="74"/>
        <v>0.10801254140072268</v>
      </c>
      <c r="AL33" s="23">
        <f t="shared" ref="AL33:AL35" si="132">AJ33/AJ32-1</f>
        <v>0.10488978030345253</v>
      </c>
      <c r="AM33" s="22">
        <v>24.35</v>
      </c>
      <c r="AN33" s="23">
        <f t="shared" si="75"/>
        <v>0.13642603019861613</v>
      </c>
      <c r="AO33" s="23">
        <f t="shared" ref="AO33:AO35" si="133">AM33/AM32-1</f>
        <v>1.9639043591139549E-2</v>
      </c>
      <c r="AP33" s="22">
        <v>154.13500000000002</v>
      </c>
      <c r="AQ33" s="23">
        <f t="shared" si="76"/>
        <v>0.8635739698013839</v>
      </c>
      <c r="AR33" s="23">
        <f t="shared" ref="AR33:AR35" si="134">AP33/AP32-1</f>
        <v>0.11967891907598438</v>
      </c>
      <c r="AS33" s="22">
        <v>263.19900000000001</v>
      </c>
      <c r="AT33" s="23">
        <f t="shared" si="77"/>
        <v>0.15927833086325915</v>
      </c>
      <c r="AU33" s="23">
        <f t="shared" ref="AU33:AU35" si="135">AS33/AS32-1</f>
        <v>-2.952726146449014E-2</v>
      </c>
      <c r="AV33" s="22">
        <v>116.184</v>
      </c>
      <c r="AW33" s="23">
        <f t="shared" si="78"/>
        <v>1.7204303622848683E-2</v>
      </c>
      <c r="AX33" s="23">
        <f t="shared" ref="AX33:AX35" si="136">AV33/AV32-1</f>
        <v>-3.7399128403121762E-2</v>
      </c>
      <c r="AY33" s="22">
        <v>147.01499999999999</v>
      </c>
      <c r="AZ33" s="23">
        <f t="shared" si="79"/>
        <v>2.1769698900994103E-2</v>
      </c>
      <c r="BA33" s="23">
        <f t="shared" ref="BA33:BA35" si="137">AY33/AY32-1</f>
        <v>-2.321455859782473E-2</v>
      </c>
      <c r="BB33" s="22">
        <v>0.28999999999999998</v>
      </c>
      <c r="BC33" s="23">
        <f t="shared" si="17"/>
        <v>4.2942643140416218E-5</v>
      </c>
      <c r="BD33" s="23">
        <f t="shared" ref="BD33:BD35" si="138">BB33/BB32-1</f>
        <v>7.0110701107011009E-2</v>
      </c>
      <c r="BE33" s="22" t="s">
        <v>33</v>
      </c>
      <c r="BF33" s="22" t="s">
        <v>33</v>
      </c>
      <c r="BG33" s="22" t="s">
        <v>33</v>
      </c>
      <c r="BH33" s="22">
        <v>0</v>
      </c>
      <c r="BI33" s="22">
        <f>BL33+BO33+BR33+BU33</f>
        <v>420.59400000000005</v>
      </c>
      <c r="BJ33" s="23">
        <f t="shared" si="18"/>
        <v>6.2280751893104218E-2</v>
      </c>
      <c r="BK33" s="23">
        <f>BI33/BI32-1</f>
        <v>0.10462288382647245</v>
      </c>
      <c r="BL33" s="22">
        <v>210.12200000000001</v>
      </c>
      <c r="BM33" s="23">
        <f t="shared" si="80"/>
        <v>3.1114462282588063E-2</v>
      </c>
      <c r="BN33" s="23">
        <f t="shared" ref="BN33:BN35" si="139">BL33/BL32-1</f>
        <v>0.15556411031979556</v>
      </c>
      <c r="BO33" s="22">
        <v>88.774000000000001</v>
      </c>
      <c r="BP33" s="23">
        <f t="shared" si="3"/>
        <v>1.3145483455680378E-2</v>
      </c>
      <c r="BQ33" s="23">
        <f>BO33/BO32-1</f>
        <v>-0.15413053835159596</v>
      </c>
      <c r="BR33" s="22">
        <v>116.03</v>
      </c>
      <c r="BS33" s="23">
        <f t="shared" si="81"/>
        <v>1.7181499598560326E-2</v>
      </c>
      <c r="BT33" s="23">
        <f t="shared" ref="BT33:BT35" si="140">BR33/BR32-1</f>
        <v>0.30515967199469052</v>
      </c>
      <c r="BU33" s="22">
        <v>5.6680000000000001</v>
      </c>
      <c r="BV33" s="23">
        <f t="shared" si="98"/>
        <v>8.3930655627544536E-4</v>
      </c>
      <c r="BW33" s="23">
        <f t="shared" si="94"/>
        <v>0.11750788643533117</v>
      </c>
      <c r="BX33" s="42" t="s">
        <v>35</v>
      </c>
      <c r="BY33" s="24" t="s">
        <v>35</v>
      </c>
      <c r="BZ33" s="23" t="s">
        <v>35</v>
      </c>
    </row>
    <row r="34" spans="1:78" s="25" customFormat="1" ht="13.8" customHeight="1" x14ac:dyDescent="0.3">
      <c r="A34" s="45" t="s">
        <v>4</v>
      </c>
      <c r="B34" s="21">
        <v>2019</v>
      </c>
      <c r="C34" s="22">
        <v>8952.9009999999998</v>
      </c>
      <c r="D34" s="23">
        <f t="shared" si="67"/>
        <v>0.74278236741364623</v>
      </c>
      <c r="E34" s="22">
        <v>6650.0570000000007</v>
      </c>
      <c r="F34" s="23">
        <f>100%</f>
        <v>1</v>
      </c>
      <c r="G34" s="23">
        <f>E34/E33-1</f>
        <v>-1.527232891576924E-2</v>
      </c>
      <c r="H34" s="22">
        <v>2436.4120000000003</v>
      </c>
      <c r="I34" s="23">
        <f t="shared" si="68"/>
        <v>0.3663746040071536</v>
      </c>
      <c r="J34" s="23">
        <f>H34/H33-1</f>
        <v>9.0131858593180292E-2</v>
      </c>
      <c r="K34" s="22">
        <v>2117.5419999999999</v>
      </c>
      <c r="L34" s="22">
        <v>318.87</v>
      </c>
      <c r="M34" s="22">
        <v>2266.453</v>
      </c>
      <c r="N34" s="23">
        <f t="shared" si="69"/>
        <v>0.3408170787107539</v>
      </c>
      <c r="O34" s="23">
        <f>M34/M33-1</f>
        <v>4.2708457454174287E-2</v>
      </c>
      <c r="P34" s="22">
        <v>-3.4970000000000003</v>
      </c>
      <c r="Q34" s="23">
        <f t="shared" si="70"/>
        <v>-5.2586015428138439E-4</v>
      </c>
      <c r="R34" s="23">
        <f t="shared" ref="R34" si="141">P34/P33-1</f>
        <v>0.91406677613574172</v>
      </c>
      <c r="S34" s="22">
        <v>0</v>
      </c>
      <c r="T34" s="22" t="s">
        <v>33</v>
      </c>
      <c r="U34" s="22" t="s">
        <v>33</v>
      </c>
      <c r="V34" s="22">
        <v>2.2370000000000001</v>
      </c>
      <c r="W34" s="22">
        <v>0</v>
      </c>
      <c r="X34" s="22">
        <v>0</v>
      </c>
      <c r="Y34" s="22" t="s">
        <v>33</v>
      </c>
      <c r="Z34" s="22" t="s">
        <v>33</v>
      </c>
      <c r="AA34" s="22">
        <v>1418.5340000000001</v>
      </c>
      <c r="AB34" s="23">
        <f t="shared" si="71"/>
        <v>0.21331155507388883</v>
      </c>
      <c r="AC34" s="23">
        <f>AA34/AA33-1</f>
        <v>-0.14155552341466926</v>
      </c>
      <c r="AD34" s="22">
        <v>70.055999999999997</v>
      </c>
      <c r="AE34" s="23">
        <f t="shared" si="72"/>
        <v>4.9386197299465501E-2</v>
      </c>
      <c r="AF34" s="23">
        <f t="shared" si="130"/>
        <v>-1.6191773511775254E-2</v>
      </c>
      <c r="AG34" s="22">
        <v>854.53300000000002</v>
      </c>
      <c r="AH34" s="23">
        <f t="shared" si="73"/>
        <v>0.60240572309158602</v>
      </c>
      <c r="AI34" s="23">
        <f t="shared" si="131"/>
        <v>-0.2480899406326359</v>
      </c>
      <c r="AJ34" s="22">
        <v>205.62200000000001</v>
      </c>
      <c r="AK34" s="23">
        <f t="shared" si="74"/>
        <v>0.14495387491593434</v>
      </c>
      <c r="AL34" s="23">
        <f t="shared" si="132"/>
        <v>0.15204078774126684</v>
      </c>
      <c r="AM34" s="22">
        <v>22.009</v>
      </c>
      <c r="AN34" s="23">
        <f t="shared" si="75"/>
        <v>0.10703621207847409</v>
      </c>
      <c r="AO34" s="23">
        <f t="shared" si="133"/>
        <v>-9.6139630390143727E-2</v>
      </c>
      <c r="AP34" s="22">
        <v>183.613</v>
      </c>
      <c r="AQ34" s="23">
        <f t="shared" si="76"/>
        <v>0.89296378792152586</v>
      </c>
      <c r="AR34" s="23">
        <f t="shared" si="134"/>
        <v>0.19124793200765544</v>
      </c>
      <c r="AS34" s="22">
        <v>284.65500000000003</v>
      </c>
      <c r="AT34" s="23">
        <f t="shared" si="77"/>
        <v>0.20066843656902125</v>
      </c>
      <c r="AU34" s="23">
        <f t="shared" si="135"/>
        <v>8.1520066565602622E-2</v>
      </c>
      <c r="AV34" s="22">
        <v>124.127</v>
      </c>
      <c r="AW34" s="23">
        <f t="shared" si="78"/>
        <v>1.8665554295248896E-2</v>
      </c>
      <c r="AX34" s="23">
        <f t="shared" si="136"/>
        <v>6.836569579288021E-2</v>
      </c>
      <c r="AY34" s="22">
        <v>160.52799999999999</v>
      </c>
      <c r="AZ34" s="23">
        <f t="shared" si="79"/>
        <v>2.4139341963535045E-2</v>
      </c>
      <c r="BA34" s="23">
        <f t="shared" si="137"/>
        <v>9.191579090569002E-2</v>
      </c>
      <c r="BB34" s="22">
        <v>0.41700000000000004</v>
      </c>
      <c r="BC34" s="23">
        <f t="shared" si="17"/>
        <v>6.2706229435326646E-5</v>
      </c>
      <c r="BD34" s="23">
        <f t="shared" si="138"/>
        <v>0.43793103448275894</v>
      </c>
      <c r="BE34" s="22" t="s">
        <v>33</v>
      </c>
      <c r="BF34" s="22" t="s">
        <v>33</v>
      </c>
      <c r="BG34" s="22" t="s">
        <v>33</v>
      </c>
      <c r="BH34" s="22">
        <v>0</v>
      </c>
      <c r="BI34" s="22">
        <f>BL34+BO34+BR34+BU34+BX34</f>
        <v>486.67</v>
      </c>
      <c r="BJ34" s="23">
        <f t="shared" si="18"/>
        <v>7.3182831365204828E-2</v>
      </c>
      <c r="BK34" s="23">
        <f>BI34/BI33-1</f>
        <v>0.1571016229427904</v>
      </c>
      <c r="BL34" s="22">
        <v>246.14500000000001</v>
      </c>
      <c r="BM34" s="23">
        <f t="shared" si="80"/>
        <v>3.7013968451698985E-2</v>
      </c>
      <c r="BN34" s="23">
        <f t="shared" si="139"/>
        <v>0.17143849763470742</v>
      </c>
      <c r="BO34" s="22">
        <v>84.073999999999998</v>
      </c>
      <c r="BP34" s="23">
        <f t="shared" si="3"/>
        <v>1.2642598401788134E-2</v>
      </c>
      <c r="BQ34" s="23">
        <f>BO34/BO33-1</f>
        <v>-5.294342938247687E-2</v>
      </c>
      <c r="BR34" s="22">
        <v>149.31200000000001</v>
      </c>
      <c r="BS34" s="23">
        <f t="shared" si="81"/>
        <v>2.2452739878770965E-2</v>
      </c>
      <c r="BT34" s="23">
        <f t="shared" si="140"/>
        <v>0.2868396104455746</v>
      </c>
      <c r="BU34" s="22">
        <v>7.1390000000000002</v>
      </c>
      <c r="BV34" s="23">
        <f t="shared" si="98"/>
        <v>1.0735246329467551E-3</v>
      </c>
      <c r="BW34" s="23">
        <f t="shared" si="94"/>
        <v>0.25952717007762871</v>
      </c>
      <c r="BX34" s="42">
        <v>0</v>
      </c>
      <c r="BY34" s="23">
        <f>BX34/$E34</f>
        <v>0</v>
      </c>
      <c r="BZ34" s="23" t="s">
        <v>35</v>
      </c>
    </row>
    <row r="35" spans="1:78" s="25" customFormat="1" ht="13.8" customHeight="1" x14ac:dyDescent="0.3">
      <c r="A35" s="46" t="s">
        <v>4</v>
      </c>
      <c r="B35" s="21">
        <v>2020</v>
      </c>
      <c r="C35" s="22">
        <v>8289.7340000000004</v>
      </c>
      <c r="D35" s="23">
        <f t="shared" si="67"/>
        <v>0.82048169458754638</v>
      </c>
      <c r="E35" s="22">
        <v>6801.5749999999998</v>
      </c>
      <c r="F35" s="23">
        <f>100%</f>
        <v>1</v>
      </c>
      <c r="G35" s="23">
        <f>E35/E34-1</f>
        <v>2.2784466358709343E-2</v>
      </c>
      <c r="H35" s="22">
        <v>2212.5630000000001</v>
      </c>
      <c r="I35" s="23">
        <f t="shared" si="68"/>
        <v>0.32530156618136241</v>
      </c>
      <c r="J35" s="23">
        <f>H35/H34-1</f>
        <v>-9.1876497078490882E-2</v>
      </c>
      <c r="K35" s="22">
        <v>2185.3409999999999</v>
      </c>
      <c r="L35" s="22">
        <v>27.222000000000001</v>
      </c>
      <c r="M35" s="22">
        <v>2549.5030000000002</v>
      </c>
      <c r="N35" s="23">
        <f t="shared" si="69"/>
        <v>0.37484009218453085</v>
      </c>
      <c r="O35" s="23">
        <f>M35/M34-1</f>
        <v>0.12488677241487034</v>
      </c>
      <c r="P35" s="22">
        <v>-7.7039999999999997</v>
      </c>
      <c r="Q35" s="23">
        <f t="shared" si="70"/>
        <v>-1.1326788280655584E-3</v>
      </c>
      <c r="R35" s="23">
        <f t="shared" ref="R35" si="142">P35/P34-1</f>
        <v>1.2030311695739204</v>
      </c>
      <c r="S35" s="22">
        <v>0</v>
      </c>
      <c r="T35" s="22">
        <v>0</v>
      </c>
      <c r="U35" s="22" t="s">
        <v>33</v>
      </c>
      <c r="V35" s="22">
        <v>0</v>
      </c>
      <c r="W35" s="22">
        <v>4.5999999999999999E-2</v>
      </c>
      <c r="X35" s="22">
        <v>0</v>
      </c>
      <c r="Y35" s="22">
        <v>0</v>
      </c>
      <c r="Z35" s="22" t="s">
        <v>35</v>
      </c>
      <c r="AA35" s="22">
        <v>1525.827</v>
      </c>
      <c r="AB35" s="23">
        <f t="shared" si="71"/>
        <v>0.22433436373192975</v>
      </c>
      <c r="AC35" s="23">
        <f>AA35/AA34-1</f>
        <v>7.5636537439356388E-2</v>
      </c>
      <c r="AD35" s="22">
        <v>78.182000000000002</v>
      </c>
      <c r="AE35" s="23">
        <f t="shared" si="72"/>
        <v>5.1239098534761808E-2</v>
      </c>
      <c r="AF35" s="23">
        <f t="shared" si="130"/>
        <v>0.11599291994975447</v>
      </c>
      <c r="AG35" s="22">
        <v>982.83900000000006</v>
      </c>
      <c r="AH35" s="23">
        <f t="shared" si="73"/>
        <v>0.64413527877013588</v>
      </c>
      <c r="AI35" s="23">
        <f t="shared" si="131"/>
        <v>0.15014750746899197</v>
      </c>
      <c r="AJ35" s="22">
        <v>198.976</v>
      </c>
      <c r="AK35" s="23">
        <f t="shared" si="74"/>
        <v>0.13040534739521584</v>
      </c>
      <c r="AL35" s="23">
        <f t="shared" si="132"/>
        <v>-3.2321444203441296E-2</v>
      </c>
      <c r="AM35" s="22">
        <v>26.477</v>
      </c>
      <c r="AN35" s="23">
        <f t="shared" si="75"/>
        <v>0.13306629945320039</v>
      </c>
      <c r="AO35" s="23">
        <f t="shared" si="133"/>
        <v>0.20300786042073704</v>
      </c>
      <c r="AP35" s="22">
        <v>172.499</v>
      </c>
      <c r="AQ35" s="23">
        <f t="shared" si="76"/>
        <v>0.86693370054679963</v>
      </c>
      <c r="AR35" s="23">
        <f t="shared" si="134"/>
        <v>-6.0529483206526846E-2</v>
      </c>
      <c r="AS35" s="22">
        <v>263.28199999999998</v>
      </c>
      <c r="AT35" s="23">
        <f t="shared" si="77"/>
        <v>0.17255036121395151</v>
      </c>
      <c r="AU35" s="23">
        <f t="shared" si="135"/>
        <v>-7.5083873460856321E-2</v>
      </c>
      <c r="AV35" s="22">
        <v>116.968</v>
      </c>
      <c r="AW35" s="23">
        <f t="shared" si="78"/>
        <v>1.7197193297140735E-2</v>
      </c>
      <c r="AX35" s="23">
        <f t="shared" si="136"/>
        <v>-5.7674800808848903E-2</v>
      </c>
      <c r="AY35" s="22">
        <v>146.31399999999999</v>
      </c>
      <c r="AZ35" s="23">
        <f t="shared" si="79"/>
        <v>2.1511782197505724E-2</v>
      </c>
      <c r="BA35" s="23">
        <f t="shared" si="137"/>
        <v>-8.8545300508322544E-2</v>
      </c>
      <c r="BB35" s="22">
        <v>1.054</v>
      </c>
      <c r="BC35" s="23">
        <f t="shared" si="17"/>
        <v>1.5496410757802421E-4</v>
      </c>
      <c r="BD35" s="23">
        <f t="shared" si="138"/>
        <v>1.5275779376498799</v>
      </c>
      <c r="BE35" s="22" t="s">
        <v>35</v>
      </c>
      <c r="BF35" s="22" t="s">
        <v>35</v>
      </c>
      <c r="BG35" s="22" t="s">
        <v>35</v>
      </c>
      <c r="BH35" s="22">
        <v>0</v>
      </c>
      <c r="BI35" s="22">
        <f>BL35+BO35+BR35+BU35+BX35</f>
        <v>476.58499999999998</v>
      </c>
      <c r="BJ35" s="23">
        <f t="shared" si="18"/>
        <v>7.0069800009556607E-2</v>
      </c>
      <c r="BK35" s="23">
        <f>BI35/BI34-1</f>
        <v>-2.0722460805063014E-2</v>
      </c>
      <c r="BL35" s="22">
        <v>263.50799999999998</v>
      </c>
      <c r="BM35" s="23">
        <f t="shared" si="80"/>
        <v>3.8742203092666037E-2</v>
      </c>
      <c r="BN35" s="23">
        <f t="shared" si="139"/>
        <v>7.0539722521278048E-2</v>
      </c>
      <c r="BO35" s="22">
        <v>66.162000000000006</v>
      </c>
      <c r="BP35" s="23">
        <f t="shared" si="3"/>
        <v>9.7274528326159754E-3</v>
      </c>
      <c r="BQ35" s="23">
        <f>BO35/BO34-1</f>
        <v>-0.2130504079739276</v>
      </c>
      <c r="BR35" s="22">
        <v>141.797</v>
      </c>
      <c r="BS35" s="23">
        <f t="shared" si="81"/>
        <v>2.0847671311424194E-2</v>
      </c>
      <c r="BT35" s="23">
        <f t="shared" si="140"/>
        <v>-5.0330850835833774E-2</v>
      </c>
      <c r="BU35" s="22">
        <v>5.0759999999999996</v>
      </c>
      <c r="BV35" s="23">
        <f t="shared" si="98"/>
        <v>7.4629773251048471E-4</v>
      </c>
      <c r="BW35" s="23">
        <f t="shared" si="94"/>
        <v>-0.28897604706541535</v>
      </c>
      <c r="BX35" s="42">
        <v>4.2000000000000003E-2</v>
      </c>
      <c r="BY35" s="23">
        <f>BX35/$E35</f>
        <v>6.1750403399212687E-6</v>
      </c>
      <c r="BZ35" s="23" t="e">
        <f t="shared" ref="BZ35" si="143">BX35/BX34-1</f>
        <v>#DIV/0!</v>
      </c>
    </row>
    <row r="36" spans="1:78" s="25" customFormat="1" ht="13.8" x14ac:dyDescent="0.3">
      <c r="A36" s="44" t="s">
        <v>2</v>
      </c>
      <c r="B36" s="21">
        <v>2017</v>
      </c>
      <c r="C36" s="22">
        <v>26359.852999999999</v>
      </c>
      <c r="D36" s="23">
        <f t="shared" si="67"/>
        <v>0.81629495430039012</v>
      </c>
      <c r="E36" s="22">
        <v>21517.415000000001</v>
      </c>
      <c r="F36" s="23">
        <f>100%</f>
        <v>1</v>
      </c>
      <c r="G36" s="23"/>
      <c r="H36" s="22">
        <v>4022.683</v>
      </c>
      <c r="I36" s="23">
        <f t="shared" si="68"/>
        <v>0.1869501052984292</v>
      </c>
      <c r="J36" s="23"/>
      <c r="K36" s="22">
        <v>3038.6590000000001</v>
      </c>
      <c r="L36" s="22">
        <v>984.024</v>
      </c>
      <c r="M36" s="22">
        <v>11136.958000000001</v>
      </c>
      <c r="N36" s="23">
        <f t="shared" si="69"/>
        <v>0.51757880767740916</v>
      </c>
      <c r="O36" s="23"/>
      <c r="P36" s="22">
        <v>155.12300000000002</v>
      </c>
      <c r="Q36" s="23">
        <f t="shared" si="70"/>
        <v>7.2091838169222469E-3</v>
      </c>
      <c r="R36" s="23"/>
      <c r="S36" s="22">
        <v>0</v>
      </c>
      <c r="T36" s="22" t="s">
        <v>33</v>
      </c>
      <c r="U36" s="22" t="s">
        <v>33</v>
      </c>
      <c r="V36" s="22">
        <v>0</v>
      </c>
      <c r="W36" s="22">
        <v>13.091000000000001</v>
      </c>
      <c r="X36" s="22">
        <v>142.02700000000002</v>
      </c>
      <c r="Y36" s="22" t="s">
        <v>33</v>
      </c>
      <c r="Z36" s="22" t="s">
        <v>33</v>
      </c>
      <c r="AA36" s="22">
        <v>3330.0080000000003</v>
      </c>
      <c r="AB36" s="23">
        <f t="shared" si="71"/>
        <v>0.15475873844511528</v>
      </c>
      <c r="AC36" s="23"/>
      <c r="AD36" s="22">
        <v>93.62700000000001</v>
      </c>
      <c r="AE36" s="23">
        <f t="shared" si="72"/>
        <v>2.8116148669913105E-2</v>
      </c>
      <c r="AF36" s="23"/>
      <c r="AG36" s="22">
        <v>2168.4850000000001</v>
      </c>
      <c r="AH36" s="23">
        <f t="shared" si="73"/>
        <v>0.65119513226394654</v>
      </c>
      <c r="AI36" s="23"/>
      <c r="AJ36" s="22">
        <v>676.72400000000005</v>
      </c>
      <c r="AK36" s="23">
        <f t="shared" si="74"/>
        <v>0.20321993220436707</v>
      </c>
      <c r="AL36" s="23"/>
      <c r="AM36" s="22">
        <v>133.28800000000001</v>
      </c>
      <c r="AN36" s="23">
        <f t="shared" si="75"/>
        <v>0.19696065160981435</v>
      </c>
      <c r="AO36" s="23"/>
      <c r="AP36" s="22">
        <v>543.43600000000004</v>
      </c>
      <c r="AQ36" s="23">
        <f t="shared" si="76"/>
        <v>0.80303934839018565</v>
      </c>
      <c r="AR36" s="23"/>
      <c r="AS36" s="22">
        <v>389.73200000000003</v>
      </c>
      <c r="AT36" s="23">
        <f t="shared" si="77"/>
        <v>0.11703635546821509</v>
      </c>
      <c r="AU36" s="23"/>
      <c r="AV36" s="22">
        <v>287.47699999999998</v>
      </c>
      <c r="AW36" s="23">
        <f t="shared" si="78"/>
        <v>1.3360201492604942E-2</v>
      </c>
      <c r="AX36" s="23"/>
      <c r="AY36" s="22">
        <v>102.255</v>
      </c>
      <c r="AZ36" s="23">
        <f t="shared" si="79"/>
        <v>4.7521972318700914E-3</v>
      </c>
      <c r="BA36" s="23"/>
      <c r="BB36" s="22">
        <v>542.94000000000005</v>
      </c>
      <c r="BC36" s="23">
        <f t="shared" si="17"/>
        <v>2.5232584862075674E-2</v>
      </c>
      <c r="BD36" s="23"/>
      <c r="BE36" s="22" t="s">
        <v>33</v>
      </c>
      <c r="BF36" s="22" t="s">
        <v>33</v>
      </c>
      <c r="BG36" s="22" t="s">
        <v>33</v>
      </c>
      <c r="BH36" s="22">
        <v>388.08500000000004</v>
      </c>
      <c r="BI36" s="22">
        <f>BL36+BO36+BR36+BU36</f>
        <v>2179.509</v>
      </c>
      <c r="BJ36" s="23">
        <f t="shared" si="18"/>
        <v>0.10129046635016334</v>
      </c>
      <c r="BK36" s="23"/>
      <c r="BL36" s="22">
        <v>1441.029</v>
      </c>
      <c r="BM36" s="23">
        <f t="shared" si="80"/>
        <v>6.6970358660647669E-2</v>
      </c>
      <c r="BN36" s="23"/>
      <c r="BO36" s="22">
        <v>438.81100000000004</v>
      </c>
      <c r="BP36" s="23">
        <f t="shared" si="3"/>
        <v>2.0393295384227149E-2</v>
      </c>
      <c r="BQ36" s="23"/>
      <c r="BR36" s="22">
        <v>258.45</v>
      </c>
      <c r="BS36" s="23">
        <f t="shared" si="81"/>
        <v>1.2011201159618847E-2</v>
      </c>
      <c r="BT36" s="23"/>
      <c r="BU36" s="22">
        <v>41.219000000000001</v>
      </c>
      <c r="BV36" s="23">
        <f t="shared" si="98"/>
        <v>1.9156111456696821E-3</v>
      </c>
      <c r="BW36" s="23"/>
      <c r="BX36" s="42" t="s">
        <v>35</v>
      </c>
      <c r="BY36" s="24" t="s">
        <v>35</v>
      </c>
      <c r="BZ36" s="23"/>
    </row>
    <row r="37" spans="1:78" s="25" customFormat="1" ht="13.8" x14ac:dyDescent="0.3">
      <c r="A37" s="45" t="s">
        <v>2</v>
      </c>
      <c r="B37" s="21">
        <v>2018</v>
      </c>
      <c r="C37" s="22">
        <v>32929.264000000003</v>
      </c>
      <c r="D37" s="23">
        <f t="shared" si="67"/>
        <v>0.84687662621308513</v>
      </c>
      <c r="E37" s="22">
        <v>27887.024000000001</v>
      </c>
      <c r="F37" s="23">
        <f>100%</f>
        <v>1</v>
      </c>
      <c r="G37" s="23">
        <f>E37/E36-1</f>
        <v>0.29602110662456438</v>
      </c>
      <c r="H37" s="22">
        <v>8128.8830000000007</v>
      </c>
      <c r="I37" s="23">
        <f t="shared" si="68"/>
        <v>0.29149338416318643</v>
      </c>
      <c r="J37" s="23">
        <f>H37/H36-1</f>
        <v>1.0207615166295732</v>
      </c>
      <c r="K37" s="22">
        <v>5535.5569999999998</v>
      </c>
      <c r="L37" s="22">
        <v>2593.326</v>
      </c>
      <c r="M37" s="22">
        <v>12708.630000000001</v>
      </c>
      <c r="N37" s="23">
        <f t="shared" si="69"/>
        <v>0.45571840150458509</v>
      </c>
      <c r="O37" s="23">
        <f>M37/M36-1</f>
        <v>0.1411221987188962</v>
      </c>
      <c r="P37" s="22">
        <v>178.88</v>
      </c>
      <c r="Q37" s="23">
        <f t="shared" si="70"/>
        <v>6.414452829387603E-3</v>
      </c>
      <c r="R37" s="23">
        <f t="shared" ref="R37" si="144">P37/P36-1</f>
        <v>0.15314943625381128</v>
      </c>
      <c r="S37" s="22">
        <v>0</v>
      </c>
      <c r="T37" s="22" t="s">
        <v>33</v>
      </c>
      <c r="U37" s="22" t="s">
        <v>33</v>
      </c>
      <c r="V37" s="22">
        <v>0</v>
      </c>
      <c r="W37" s="22">
        <v>20.663</v>
      </c>
      <c r="X37" s="22">
        <v>159.62300000000002</v>
      </c>
      <c r="Y37" s="22" t="s">
        <v>33</v>
      </c>
      <c r="Z37" s="22" t="s">
        <v>33</v>
      </c>
      <c r="AA37" s="22">
        <v>3674.75</v>
      </c>
      <c r="AB37" s="23">
        <f t="shared" si="71"/>
        <v>0.13177275567303273</v>
      </c>
      <c r="AC37" s="23">
        <f>AA37/AA36-1</f>
        <v>0.10352587741530939</v>
      </c>
      <c r="AD37" s="22">
        <v>85.966999999999999</v>
      </c>
      <c r="AE37" s="23">
        <f t="shared" si="72"/>
        <v>2.3393972379073407E-2</v>
      </c>
      <c r="AF37" s="23">
        <f t="shared" ref="AF37:AF39" si="145">AD37/AD36-1</f>
        <v>-8.1814006643382897E-2</v>
      </c>
      <c r="AG37" s="22">
        <v>2386.1640000000002</v>
      </c>
      <c r="AH37" s="23">
        <f t="shared" si="73"/>
        <v>0.64934049935369764</v>
      </c>
      <c r="AI37" s="23">
        <f t="shared" ref="AI37:AI39" si="146">AG37/AG36-1</f>
        <v>0.10038298627843867</v>
      </c>
      <c r="AJ37" s="22">
        <v>769.90200000000004</v>
      </c>
      <c r="AK37" s="23">
        <f t="shared" si="74"/>
        <v>0.20951139533301585</v>
      </c>
      <c r="AL37" s="23">
        <f t="shared" ref="AL37:AL39" si="147">AJ37/AJ36-1</f>
        <v>0.13768981150365578</v>
      </c>
      <c r="AM37" s="22">
        <v>144.33100000000002</v>
      </c>
      <c r="AN37" s="23">
        <f t="shared" si="75"/>
        <v>0.18746671654314445</v>
      </c>
      <c r="AO37" s="23">
        <f t="shared" ref="AO37:AO39" si="148">AM37/AM36-1</f>
        <v>8.2850669227537477E-2</v>
      </c>
      <c r="AP37" s="22">
        <v>625.57100000000003</v>
      </c>
      <c r="AQ37" s="23">
        <f t="shared" si="76"/>
        <v>0.81253328345685549</v>
      </c>
      <c r="AR37" s="23">
        <f t="shared" ref="AR37:AR39" si="149">AP37/AP36-1</f>
        <v>0.15114015265827074</v>
      </c>
      <c r="AS37" s="22">
        <v>431.35700000000003</v>
      </c>
      <c r="AT37" s="23">
        <f t="shared" si="77"/>
        <v>0.11738403973059393</v>
      </c>
      <c r="AU37" s="23">
        <f t="shared" ref="AU37:AU39" si="150">AS37/AS36-1</f>
        <v>0.10680416286063243</v>
      </c>
      <c r="AV37" s="22">
        <v>327.26499999999999</v>
      </c>
      <c r="AW37" s="23">
        <f t="shared" si="78"/>
        <v>1.1735386321609647E-2</v>
      </c>
      <c r="AX37" s="23">
        <f t="shared" ref="AX37:AX39" si="151">AV37/AV36-1</f>
        <v>0.13840411580752554</v>
      </c>
      <c r="AY37" s="22">
        <v>104.092</v>
      </c>
      <c r="AZ37" s="23">
        <f t="shared" si="79"/>
        <v>3.7326320657234701E-3</v>
      </c>
      <c r="BA37" s="23">
        <f t="shared" ref="BA37:BA39" si="152">AY37/AY36-1</f>
        <v>1.7964891692337837E-2</v>
      </c>
      <c r="BB37" s="22">
        <v>609.82600000000002</v>
      </c>
      <c r="BC37" s="23">
        <f t="shared" si="17"/>
        <v>2.1867733179417065E-2</v>
      </c>
      <c r="BD37" s="23">
        <f t="shared" ref="BD37:BD39" si="153">BB37/BB36-1</f>
        <v>0.12319224960400765</v>
      </c>
      <c r="BE37" s="22" t="s">
        <v>33</v>
      </c>
      <c r="BF37" s="22" t="s">
        <v>33</v>
      </c>
      <c r="BG37" s="22" t="s">
        <v>33</v>
      </c>
      <c r="BH37" s="22">
        <v>447.12600000000003</v>
      </c>
      <c r="BI37" s="22">
        <f>BL37+BO37+BR37+BU37</f>
        <v>2421.1880000000001</v>
      </c>
      <c r="BJ37" s="23">
        <f t="shared" si="18"/>
        <v>8.6821311589217978E-2</v>
      </c>
      <c r="BK37" s="23">
        <f>BI37/BI36-1</f>
        <v>0.11088690159113823</v>
      </c>
      <c r="BL37" s="22">
        <v>1662.8810000000001</v>
      </c>
      <c r="BM37" s="23">
        <f t="shared" si="80"/>
        <v>5.9629202456310863E-2</v>
      </c>
      <c r="BN37" s="23">
        <f t="shared" ref="BN37:BN39" si="154">BL37/BL36-1</f>
        <v>0.15395387601498656</v>
      </c>
      <c r="BO37" s="22">
        <v>418.07</v>
      </c>
      <c r="BP37" s="23">
        <f t="shared" si="3"/>
        <v>1.4991560232457934E-2</v>
      </c>
      <c r="BQ37" s="23">
        <f>BO37/BO36-1</f>
        <v>-4.7266362967200104E-2</v>
      </c>
      <c r="BR37" s="22">
        <v>294.67900000000003</v>
      </c>
      <c r="BS37" s="23">
        <f t="shared" si="81"/>
        <v>1.05668858749503E-2</v>
      </c>
      <c r="BT37" s="23">
        <f t="shared" ref="BT37:BT39" si="155">BR37/BR36-1</f>
        <v>0.14017798413619675</v>
      </c>
      <c r="BU37" s="22">
        <v>45.558</v>
      </c>
      <c r="BV37" s="23">
        <f t="shared" si="98"/>
        <v>1.6336630254988843E-3</v>
      </c>
      <c r="BW37" s="23">
        <f t="shared" si="94"/>
        <v>0.1052669885247095</v>
      </c>
      <c r="BX37" s="42" t="s">
        <v>35</v>
      </c>
      <c r="BY37" s="24" t="s">
        <v>35</v>
      </c>
      <c r="BZ37" s="23" t="s">
        <v>35</v>
      </c>
    </row>
    <row r="38" spans="1:78" s="25" customFormat="1" ht="13.8" x14ac:dyDescent="0.3">
      <c r="A38" s="45" t="s">
        <v>2</v>
      </c>
      <c r="B38" s="21">
        <v>2019</v>
      </c>
      <c r="C38" s="22">
        <v>42989.521000000001</v>
      </c>
      <c r="D38" s="23">
        <f t="shared" si="67"/>
        <v>0.66241207944605851</v>
      </c>
      <c r="E38" s="22">
        <v>28476.778000000002</v>
      </c>
      <c r="F38" s="23">
        <f>100%</f>
        <v>1</v>
      </c>
      <c r="G38" s="23">
        <f>E38/E37-1</f>
        <v>2.1147971902631069E-2</v>
      </c>
      <c r="H38" s="22">
        <v>8162.3410000000003</v>
      </c>
      <c r="I38" s="23">
        <f t="shared" si="68"/>
        <v>0.28663147916523418</v>
      </c>
      <c r="J38" s="23">
        <f>H38/H37-1</f>
        <v>4.1159406526087849E-3</v>
      </c>
      <c r="K38" s="22">
        <v>5673.6610000000001</v>
      </c>
      <c r="L38" s="22">
        <v>2488.6799999999998</v>
      </c>
      <c r="M38" s="22">
        <v>13288.924000000001</v>
      </c>
      <c r="N38" s="23">
        <f t="shared" si="69"/>
        <v>0.46665827152215045</v>
      </c>
      <c r="O38" s="23">
        <f>M38/M37-1</f>
        <v>4.5661412756528463E-2</v>
      </c>
      <c r="P38" s="22">
        <v>103.836</v>
      </c>
      <c r="Q38" s="23">
        <f t="shared" si="70"/>
        <v>3.6463394840525847E-3</v>
      </c>
      <c r="R38" s="23">
        <f t="shared" ref="R38" si="156">P38/P37-1</f>
        <v>-0.41952146690518788</v>
      </c>
      <c r="S38" s="22">
        <v>3.0000000000000001E-3</v>
      </c>
      <c r="T38" s="22" t="s">
        <v>33</v>
      </c>
      <c r="U38" s="22" t="s">
        <v>33</v>
      </c>
      <c r="V38" s="22">
        <v>0</v>
      </c>
      <c r="W38" s="22">
        <v>18.18</v>
      </c>
      <c r="X38" s="22">
        <v>89.832000000000008</v>
      </c>
      <c r="Y38" s="22" t="s">
        <v>33</v>
      </c>
      <c r="Z38" s="22" t="s">
        <v>33</v>
      </c>
      <c r="AA38" s="22">
        <v>3511.875</v>
      </c>
      <c r="AB38" s="23">
        <f t="shared" si="71"/>
        <v>0.12332416960935678</v>
      </c>
      <c r="AC38" s="23">
        <f>AA38/AA37-1</f>
        <v>-4.4322743043744506E-2</v>
      </c>
      <c r="AD38" s="22">
        <v>118.732</v>
      </c>
      <c r="AE38" s="23">
        <f t="shared" si="72"/>
        <v>3.3808720412884852E-2</v>
      </c>
      <c r="AF38" s="23">
        <f t="shared" si="145"/>
        <v>0.38113462142450016</v>
      </c>
      <c r="AG38" s="22">
        <v>2113.9480000000003</v>
      </c>
      <c r="AH38" s="23">
        <f t="shared" si="73"/>
        <v>0.60194283680370186</v>
      </c>
      <c r="AI38" s="23">
        <f t="shared" si="146"/>
        <v>-0.11408101035804741</v>
      </c>
      <c r="AJ38" s="22">
        <v>841.34900000000005</v>
      </c>
      <c r="AK38" s="23">
        <f t="shared" si="74"/>
        <v>0.23957259298807618</v>
      </c>
      <c r="AL38" s="23">
        <f t="shared" si="147"/>
        <v>9.2800122613007963E-2</v>
      </c>
      <c r="AM38" s="22">
        <v>151.09200000000001</v>
      </c>
      <c r="AN38" s="23">
        <f t="shared" si="75"/>
        <v>0.1795830267819894</v>
      </c>
      <c r="AO38" s="23">
        <f t="shared" si="148"/>
        <v>4.6843713408761811E-2</v>
      </c>
      <c r="AP38" s="22">
        <v>690.25700000000006</v>
      </c>
      <c r="AQ38" s="23">
        <f t="shared" si="76"/>
        <v>0.82041697321801066</v>
      </c>
      <c r="AR38" s="23">
        <f t="shared" si="149"/>
        <v>0.10340313089961017</v>
      </c>
      <c r="AS38" s="22">
        <v>436.04500000000002</v>
      </c>
      <c r="AT38" s="23">
        <f t="shared" si="77"/>
        <v>0.12416301833066383</v>
      </c>
      <c r="AU38" s="23">
        <f t="shared" si="150"/>
        <v>1.0868028106649552E-2</v>
      </c>
      <c r="AV38" s="22">
        <v>329.22800000000001</v>
      </c>
      <c r="AW38" s="23">
        <f t="shared" si="78"/>
        <v>1.1561279861085407E-2</v>
      </c>
      <c r="AX38" s="23">
        <f t="shared" si="151"/>
        <v>5.9981971796556621E-3</v>
      </c>
      <c r="AY38" s="22">
        <v>106.81699999999999</v>
      </c>
      <c r="AZ38" s="23">
        <f t="shared" si="79"/>
        <v>3.7510212707350526E-3</v>
      </c>
      <c r="BA38" s="23">
        <f t="shared" si="152"/>
        <v>2.6178764938707966E-2</v>
      </c>
      <c r="BB38" s="22">
        <v>642.38100000000009</v>
      </c>
      <c r="BC38" s="23">
        <f t="shared" si="17"/>
        <v>2.2558064679929733E-2</v>
      </c>
      <c r="BD38" s="23">
        <f t="shared" si="153"/>
        <v>5.3384080049063254E-2</v>
      </c>
      <c r="BE38" s="22" t="s">
        <v>33</v>
      </c>
      <c r="BF38" s="22" t="s">
        <v>33</v>
      </c>
      <c r="BG38" s="22" t="s">
        <v>33</v>
      </c>
      <c r="BH38" s="22">
        <v>473.99100000000004</v>
      </c>
      <c r="BI38" s="22">
        <f>BL38+BO38+BR38+BU38+BX38</f>
        <v>2612.355</v>
      </c>
      <c r="BJ38" s="23">
        <f t="shared" si="18"/>
        <v>9.1736326349841954E-2</v>
      </c>
      <c r="BK38" s="23">
        <f>BI38/BI37-1</f>
        <v>7.8955867945818214E-2</v>
      </c>
      <c r="BL38" s="22">
        <v>1877.1070000000002</v>
      </c>
      <c r="BM38" s="23">
        <f t="shared" si="80"/>
        <v>6.591711323521221E-2</v>
      </c>
      <c r="BN38" s="23">
        <f t="shared" si="154"/>
        <v>0.12882822041986164</v>
      </c>
      <c r="BO38" s="22">
        <v>402.58800000000002</v>
      </c>
      <c r="BP38" s="23">
        <f t="shared" si="3"/>
        <v>1.4137414000980026E-2</v>
      </c>
      <c r="BQ38" s="23">
        <f>BO38/BO37-1</f>
        <v>-3.7032075968139289E-2</v>
      </c>
      <c r="BR38" s="22">
        <v>280.26900000000001</v>
      </c>
      <c r="BS38" s="23">
        <f t="shared" si="81"/>
        <v>9.8420193464302738E-3</v>
      </c>
      <c r="BT38" s="23">
        <f t="shared" si="155"/>
        <v>-4.8900668184702734E-2</v>
      </c>
      <c r="BU38" s="22">
        <v>52.391000000000005</v>
      </c>
      <c r="BV38" s="23">
        <f t="shared" si="98"/>
        <v>1.8397797672194515E-3</v>
      </c>
      <c r="BW38" s="23">
        <f t="shared" si="94"/>
        <v>0.1499846349708065</v>
      </c>
      <c r="BX38" s="42">
        <v>0</v>
      </c>
      <c r="BY38" s="23">
        <f>BX38/$E38</f>
        <v>0</v>
      </c>
      <c r="BZ38" s="23" t="s">
        <v>35</v>
      </c>
    </row>
    <row r="39" spans="1:78" s="25" customFormat="1" ht="13.8" x14ac:dyDescent="0.3">
      <c r="A39" s="46" t="s">
        <v>2</v>
      </c>
      <c r="B39" s="21">
        <v>2020</v>
      </c>
      <c r="C39" s="22">
        <v>38955.561000000002</v>
      </c>
      <c r="D39" s="23">
        <f t="shared" si="67"/>
        <v>0.69786870737145845</v>
      </c>
      <c r="E39" s="22">
        <v>27185.866999999998</v>
      </c>
      <c r="F39" s="23">
        <f>100%</f>
        <v>1</v>
      </c>
      <c r="G39" s="23">
        <f>E39/E38-1</f>
        <v>-4.5332059687370641E-2</v>
      </c>
      <c r="H39" s="22">
        <v>5058.4080000000004</v>
      </c>
      <c r="I39" s="23">
        <f t="shared" si="68"/>
        <v>0.18606756223739346</v>
      </c>
      <c r="J39" s="23">
        <f>H39/H38-1</f>
        <v>-0.38027485007058637</v>
      </c>
      <c r="K39" s="22">
        <v>3305.5920000000001</v>
      </c>
      <c r="L39" s="22">
        <v>1752.816</v>
      </c>
      <c r="M39" s="22">
        <v>14636.359</v>
      </c>
      <c r="N39" s="23">
        <f t="shared" si="69"/>
        <v>0.53838117430648802</v>
      </c>
      <c r="O39" s="23">
        <f>M39/M38-1</f>
        <v>0.1013953424671552</v>
      </c>
      <c r="P39" s="22">
        <v>427.46800000000002</v>
      </c>
      <c r="Q39" s="23">
        <f t="shared" si="70"/>
        <v>1.5723905365975639E-2</v>
      </c>
      <c r="R39" s="23">
        <f t="shared" ref="R39" si="157">P39/P38-1</f>
        <v>3.1167610462652648</v>
      </c>
      <c r="S39" s="22">
        <v>9.6300000000000008</v>
      </c>
      <c r="T39" s="22">
        <v>0</v>
      </c>
      <c r="U39" s="22" t="s">
        <v>33</v>
      </c>
      <c r="V39" s="22">
        <v>0</v>
      </c>
      <c r="W39" s="22">
        <v>16.135000000000002</v>
      </c>
      <c r="X39" s="26">
        <v>421.64499999999998</v>
      </c>
      <c r="Y39" s="22">
        <v>0</v>
      </c>
      <c r="Z39" s="22" t="s">
        <v>35</v>
      </c>
      <c r="AA39" s="22">
        <v>3469.377</v>
      </c>
      <c r="AB39" s="23">
        <f t="shared" si="71"/>
        <v>0.12761693419599235</v>
      </c>
      <c r="AC39" s="23">
        <f>AA39/AA38-1</f>
        <v>-1.2101227976508255E-2</v>
      </c>
      <c r="AD39" s="22">
        <v>144.28800000000001</v>
      </c>
      <c r="AE39" s="23">
        <f t="shared" si="72"/>
        <v>4.15890230436185E-2</v>
      </c>
      <c r="AF39" s="23">
        <f t="shared" si="145"/>
        <v>0.21524104706397607</v>
      </c>
      <c r="AG39" s="22">
        <v>2045.9090000000001</v>
      </c>
      <c r="AH39" s="23">
        <f t="shared" si="73"/>
        <v>0.58970501043847356</v>
      </c>
      <c r="AI39" s="23">
        <f t="shared" si="146"/>
        <v>-3.2185749129117758E-2</v>
      </c>
      <c r="AJ39" s="22">
        <v>911.68499999999995</v>
      </c>
      <c r="AK39" s="23">
        <f t="shared" si="74"/>
        <v>0.26278060873753412</v>
      </c>
      <c r="AL39" s="23">
        <f t="shared" si="147"/>
        <v>8.3599077196264471E-2</v>
      </c>
      <c r="AM39" s="22">
        <v>160.845</v>
      </c>
      <c r="AN39" s="23">
        <f t="shared" si="75"/>
        <v>0.17642606821435036</v>
      </c>
      <c r="AO39" s="23">
        <f t="shared" si="148"/>
        <v>6.4550075450718669E-2</v>
      </c>
      <c r="AP39" s="22">
        <v>750.84</v>
      </c>
      <c r="AQ39" s="23">
        <f t="shared" si="76"/>
        <v>0.82357393178564975</v>
      </c>
      <c r="AR39" s="23">
        <f t="shared" si="149"/>
        <v>8.7768758592813967E-2</v>
      </c>
      <c r="AS39" s="22">
        <v>365.85</v>
      </c>
      <c r="AT39" s="23">
        <f t="shared" si="77"/>
        <v>0.10545120925168987</v>
      </c>
      <c r="AU39" s="23">
        <f t="shared" si="150"/>
        <v>-0.16098109140111683</v>
      </c>
      <c r="AV39" s="22">
        <v>277.87200000000001</v>
      </c>
      <c r="AW39" s="23">
        <f t="shared" si="78"/>
        <v>1.0221193239855106E-2</v>
      </c>
      <c r="AX39" s="23">
        <f t="shared" si="151"/>
        <v>-0.15598916252566608</v>
      </c>
      <c r="AY39" s="22">
        <v>87.977999999999994</v>
      </c>
      <c r="AZ39" s="23">
        <f t="shared" si="79"/>
        <v>3.2361667921056189E-3</v>
      </c>
      <c r="BA39" s="23">
        <f t="shared" si="152"/>
        <v>-0.17636705767808492</v>
      </c>
      <c r="BB39" s="22">
        <v>689.78099999999995</v>
      </c>
      <c r="BC39" s="23">
        <f t="shared" si="17"/>
        <v>2.5372779172354518E-2</v>
      </c>
      <c r="BD39" s="23">
        <f t="shared" si="153"/>
        <v>7.3787985634693243E-2</v>
      </c>
      <c r="BE39" s="22" t="s">
        <v>35</v>
      </c>
      <c r="BF39" s="22" t="s">
        <v>35</v>
      </c>
      <c r="BG39" s="22" t="s">
        <v>35</v>
      </c>
      <c r="BH39" s="22">
        <v>495.07100000000003</v>
      </c>
      <c r="BI39" s="22">
        <f>BL39+BO39+BR39+BU39+BX39</f>
        <v>2746.4699999999993</v>
      </c>
      <c r="BJ39" s="23">
        <f t="shared" si="18"/>
        <v>0.1010256542489522</v>
      </c>
      <c r="BK39" s="23">
        <f>BI39/BI38-1</f>
        <v>5.1338734590053559E-2</v>
      </c>
      <c r="BL39" s="22">
        <v>1975.7639999999999</v>
      </c>
      <c r="BM39" s="23">
        <f t="shared" si="80"/>
        <v>7.2676144557022954E-2</v>
      </c>
      <c r="BN39" s="23">
        <f t="shared" si="154"/>
        <v>5.2558005483970716E-2</v>
      </c>
      <c r="BO39" s="22">
        <v>322.82400000000001</v>
      </c>
      <c r="BP39" s="23">
        <f t="shared" si="3"/>
        <v>1.1874699453212217E-2</v>
      </c>
      <c r="BQ39" s="23">
        <f>BO39/BO38-1</f>
        <v>-0.19812811112104689</v>
      </c>
      <c r="BR39" s="22">
        <v>403.12400000000002</v>
      </c>
      <c r="BS39" s="23">
        <f t="shared" si="81"/>
        <v>1.4828440086166832E-2</v>
      </c>
      <c r="BT39" s="23">
        <f t="shared" si="155"/>
        <v>0.43834673117612022</v>
      </c>
      <c r="BU39" s="22">
        <v>44.109000000000002</v>
      </c>
      <c r="BV39" s="23">
        <f t="shared" si="98"/>
        <v>1.6224974542838749E-3</v>
      </c>
      <c r="BW39" s="23">
        <f t="shared" si="94"/>
        <v>-0.15808058636025279</v>
      </c>
      <c r="BX39" s="42">
        <v>0.64900000000000002</v>
      </c>
      <c r="BY39" s="23">
        <f>BX39/$E39</f>
        <v>2.3872698266345526E-5</v>
      </c>
      <c r="BZ39" s="23" t="e">
        <f t="shared" ref="BZ39" si="158">BX39/BX38-1</f>
        <v>#DIV/0!</v>
      </c>
    </row>
    <row r="40" spans="1:78" s="25" customFormat="1" ht="13.8" customHeight="1" x14ac:dyDescent="0.3">
      <c r="A40" s="44" t="s">
        <v>42</v>
      </c>
      <c r="B40" s="21">
        <v>2017</v>
      </c>
      <c r="C40" s="22">
        <v>25515.317999999999</v>
      </c>
      <c r="D40" s="23">
        <f t="shared" si="67"/>
        <v>0.67482792101591682</v>
      </c>
      <c r="E40" s="22">
        <v>17218.449000000001</v>
      </c>
      <c r="F40" s="23">
        <f>100%</f>
        <v>1</v>
      </c>
      <c r="G40" s="23"/>
      <c r="H40" s="22">
        <v>5407.77</v>
      </c>
      <c r="I40" s="23">
        <f t="shared" si="68"/>
        <v>0.3140683577249031</v>
      </c>
      <c r="J40" s="23"/>
      <c r="K40" s="22">
        <v>4873.5879999999997</v>
      </c>
      <c r="L40" s="22">
        <v>534.18200000000002</v>
      </c>
      <c r="M40" s="22">
        <v>7626.6910000000007</v>
      </c>
      <c r="N40" s="23">
        <f t="shared" si="69"/>
        <v>0.44293716582718923</v>
      </c>
      <c r="O40" s="23"/>
      <c r="P40" s="22">
        <v>160.637</v>
      </c>
      <c r="Q40" s="23">
        <f t="shared" si="70"/>
        <v>9.3293536485196775E-3</v>
      </c>
      <c r="R40" s="23"/>
      <c r="S40" s="22">
        <v>0</v>
      </c>
      <c r="T40" s="22" t="s">
        <v>33</v>
      </c>
      <c r="U40" s="22" t="s">
        <v>33</v>
      </c>
      <c r="V40" s="22">
        <v>0.25800000000000001</v>
      </c>
      <c r="W40" s="22">
        <v>167.03900000000002</v>
      </c>
      <c r="X40" s="22">
        <v>0</v>
      </c>
      <c r="Y40" s="22" t="s">
        <v>33</v>
      </c>
      <c r="Z40" s="22" t="s">
        <v>33</v>
      </c>
      <c r="AA40" s="22">
        <v>2451.1590000000001</v>
      </c>
      <c r="AB40" s="23">
        <f t="shared" si="71"/>
        <v>0.14235655023283456</v>
      </c>
      <c r="AC40" s="23"/>
      <c r="AD40" s="22">
        <v>99.171000000000006</v>
      </c>
      <c r="AE40" s="23">
        <f t="shared" si="72"/>
        <v>4.0458819684891921E-2</v>
      </c>
      <c r="AF40" s="23"/>
      <c r="AG40" s="22">
        <v>1594.9870000000001</v>
      </c>
      <c r="AH40" s="23">
        <f t="shared" si="73"/>
        <v>0.6507072776592624</v>
      </c>
      <c r="AI40" s="23"/>
      <c r="AJ40" s="22">
        <v>603.36200000000008</v>
      </c>
      <c r="AK40" s="23">
        <f t="shared" si="74"/>
        <v>0.24615375828332639</v>
      </c>
      <c r="AL40" s="23"/>
      <c r="AM40" s="22">
        <v>86.356000000000009</v>
      </c>
      <c r="AN40" s="23">
        <f t="shared" si="75"/>
        <v>0.14312469131300942</v>
      </c>
      <c r="AO40" s="23"/>
      <c r="AP40" s="22">
        <v>517.00599999999997</v>
      </c>
      <c r="AQ40" s="23">
        <f t="shared" si="76"/>
        <v>0.85687530868699036</v>
      </c>
      <c r="AR40" s="23"/>
      <c r="AS40" s="22">
        <v>152.02600000000001</v>
      </c>
      <c r="AT40" s="23">
        <f t="shared" si="77"/>
        <v>6.2022088326379482E-2</v>
      </c>
      <c r="AU40" s="23"/>
      <c r="AV40" s="22">
        <v>98.353999999999999</v>
      </c>
      <c r="AW40" s="23">
        <f t="shared" si="78"/>
        <v>5.712128891516303E-3</v>
      </c>
      <c r="AX40" s="23"/>
      <c r="AY40" s="22">
        <v>53.671999999999997</v>
      </c>
      <c r="AZ40" s="23">
        <f t="shared" si="79"/>
        <v>3.1171216408632388E-3</v>
      </c>
      <c r="BA40" s="23"/>
      <c r="BB40" s="22">
        <v>15.15</v>
      </c>
      <c r="BC40" s="23">
        <f t="shared" si="17"/>
        <v>8.7987019039868222E-4</v>
      </c>
      <c r="BD40" s="23"/>
      <c r="BE40" s="22" t="s">
        <v>33</v>
      </c>
      <c r="BF40" s="22" t="s">
        <v>33</v>
      </c>
      <c r="BG40" s="22" t="s">
        <v>33</v>
      </c>
      <c r="BH40" s="22">
        <v>1E-3</v>
      </c>
      <c r="BI40" s="22">
        <f>BL40+BO40+BR40+BU40</f>
        <v>1490.4169999999999</v>
      </c>
      <c r="BJ40" s="23">
        <f t="shared" si="18"/>
        <v>8.6559306241810741E-2</v>
      </c>
      <c r="BK40" s="23"/>
      <c r="BL40" s="22">
        <v>1114.7650000000001</v>
      </c>
      <c r="BM40" s="23">
        <f t="shared" si="80"/>
        <v>6.4742474772263178E-2</v>
      </c>
      <c r="BN40" s="23"/>
      <c r="BO40" s="22">
        <v>327.11700000000002</v>
      </c>
      <c r="BP40" s="23">
        <f t="shared" si="3"/>
        <v>1.8998052612055824E-2</v>
      </c>
      <c r="BQ40" s="23"/>
      <c r="BR40" s="22">
        <v>15.524000000000001</v>
      </c>
      <c r="BS40" s="23">
        <f t="shared" si="81"/>
        <v>9.0159107826727025E-4</v>
      </c>
      <c r="BT40" s="23"/>
      <c r="BU40" s="22">
        <v>33.011000000000003</v>
      </c>
      <c r="BV40" s="23">
        <f t="shared" si="98"/>
        <v>1.9171877792244819E-3</v>
      </c>
      <c r="BW40" s="23"/>
      <c r="BX40" s="42" t="s">
        <v>35</v>
      </c>
      <c r="BY40" s="24" t="s">
        <v>35</v>
      </c>
      <c r="BZ40" s="23"/>
    </row>
    <row r="41" spans="1:78" s="25" customFormat="1" ht="13.8" customHeight="1" x14ac:dyDescent="0.3">
      <c r="A41" s="45" t="s">
        <v>42</v>
      </c>
      <c r="B41" s="21">
        <v>2018</v>
      </c>
      <c r="C41" s="22">
        <v>23997.998</v>
      </c>
      <c r="D41" s="23">
        <f t="shared" si="67"/>
        <v>0.69014006918410442</v>
      </c>
      <c r="E41" s="22">
        <v>16561.98</v>
      </c>
      <c r="F41" s="23">
        <f>100%</f>
        <v>1</v>
      </c>
      <c r="G41" s="23">
        <f>E41/E40-1</f>
        <v>-3.8125907856160657E-2</v>
      </c>
      <c r="H41" s="22">
        <v>3248.1860000000001</v>
      </c>
      <c r="I41" s="23">
        <f t="shared" si="68"/>
        <v>0.1961230480896608</v>
      </c>
      <c r="J41" s="23">
        <f>H41/H40-1</f>
        <v>-0.39934834506645067</v>
      </c>
      <c r="K41" s="22">
        <v>2706.0659999999998</v>
      </c>
      <c r="L41" s="22">
        <v>542.12</v>
      </c>
      <c r="M41" s="22">
        <v>8209.4970000000012</v>
      </c>
      <c r="N41" s="23">
        <f t="shared" si="69"/>
        <v>0.49568330598153126</v>
      </c>
      <c r="O41" s="23">
        <f>M41/M40-1</f>
        <v>7.6416626817580546E-2</v>
      </c>
      <c r="P41" s="22">
        <v>355.48400000000004</v>
      </c>
      <c r="Q41" s="23">
        <f t="shared" si="70"/>
        <v>2.1463858789830686E-2</v>
      </c>
      <c r="R41" s="23">
        <f t="shared" ref="R41" si="159">P41/P40-1</f>
        <v>1.2129646345487033</v>
      </c>
      <c r="S41" s="22">
        <v>0</v>
      </c>
      <c r="T41" s="22" t="s">
        <v>33</v>
      </c>
      <c r="U41" s="22" t="s">
        <v>33</v>
      </c>
      <c r="V41" s="22">
        <v>0</v>
      </c>
      <c r="W41" s="22">
        <v>143.58000000000001</v>
      </c>
      <c r="X41" s="22">
        <v>0</v>
      </c>
      <c r="Y41" s="22" t="s">
        <v>33</v>
      </c>
      <c r="Z41" s="22" t="s">
        <v>33</v>
      </c>
      <c r="AA41" s="22">
        <v>3058.7629999999999</v>
      </c>
      <c r="AB41" s="23">
        <f t="shared" si="71"/>
        <v>0.18468582862677047</v>
      </c>
      <c r="AC41" s="23">
        <f>AA41/AA40-1</f>
        <v>0.24788436817032267</v>
      </c>
      <c r="AD41" s="22">
        <v>83.783000000000001</v>
      </c>
      <c r="AE41" s="23">
        <f t="shared" si="72"/>
        <v>2.739113818233057E-2</v>
      </c>
      <c r="AF41" s="23">
        <f t="shared" ref="AF41:AF43" si="160">AD41/AD40-1</f>
        <v>-0.15516632886630166</v>
      </c>
      <c r="AG41" s="22">
        <v>2104.527</v>
      </c>
      <c r="AH41" s="23">
        <f t="shared" si="73"/>
        <v>0.68803205740359752</v>
      </c>
      <c r="AI41" s="23">
        <f t="shared" ref="AI41:AI43" si="161">AG41/AG40-1</f>
        <v>0.31946341882410323</v>
      </c>
      <c r="AJ41" s="22">
        <v>684.29899999999998</v>
      </c>
      <c r="AK41" s="23">
        <f t="shared" si="74"/>
        <v>0.22371756164174864</v>
      </c>
      <c r="AL41" s="23">
        <f t="shared" ref="AL41:AL43" si="162">AJ41/AJ40-1</f>
        <v>0.13414335009496758</v>
      </c>
      <c r="AM41" s="22">
        <v>102.55900000000001</v>
      </c>
      <c r="AN41" s="23">
        <f t="shared" si="75"/>
        <v>0.14987454314561327</v>
      </c>
      <c r="AO41" s="23">
        <f t="shared" ref="AO41:AO43" si="163">AM41/AM40-1</f>
        <v>0.18763027467691873</v>
      </c>
      <c r="AP41" s="22">
        <v>581.74</v>
      </c>
      <c r="AQ41" s="23">
        <f t="shared" si="76"/>
        <v>0.85012545685438679</v>
      </c>
      <c r="AR41" s="23">
        <f t="shared" ref="AR41:AR43" si="164">AP41/AP40-1</f>
        <v>0.12520937861456161</v>
      </c>
      <c r="AS41" s="22">
        <v>183.42700000000002</v>
      </c>
      <c r="AT41" s="23">
        <f t="shared" si="77"/>
        <v>5.9967705899410979E-2</v>
      </c>
      <c r="AU41" s="23">
        <f t="shared" ref="AU41:AU43" si="165">AS41/AS40-1</f>
        <v>0.2065501953613198</v>
      </c>
      <c r="AV41" s="22">
        <v>134.773</v>
      </c>
      <c r="AW41" s="23">
        <f t="shared" si="78"/>
        <v>8.1374932224287187E-3</v>
      </c>
      <c r="AX41" s="23">
        <f t="shared" ref="AX41:AX43" si="166">AV41/AV40-1</f>
        <v>0.37028488927750769</v>
      </c>
      <c r="AY41" s="22">
        <v>48.654000000000003</v>
      </c>
      <c r="AZ41" s="23">
        <f t="shared" si="79"/>
        <v>2.9376922324504682E-3</v>
      </c>
      <c r="BA41" s="23">
        <f t="shared" ref="BA41:BA43" si="167">AY41/AY40-1</f>
        <v>-9.3493814279326126E-2</v>
      </c>
      <c r="BB41" s="22">
        <v>17.806000000000001</v>
      </c>
      <c r="BC41" s="23">
        <f t="shared" si="17"/>
        <v>1.0751129997741817E-3</v>
      </c>
      <c r="BD41" s="23">
        <f t="shared" ref="BD41:BD43" si="168">BB41/BB40-1</f>
        <v>0.17531353135313532</v>
      </c>
      <c r="BE41" s="22" t="s">
        <v>33</v>
      </c>
      <c r="BF41" s="22" t="s">
        <v>33</v>
      </c>
      <c r="BG41" s="22" t="s">
        <v>33</v>
      </c>
      <c r="BH41" s="22">
        <v>1E-3</v>
      </c>
      <c r="BI41" s="22">
        <f>BL41+BO41+BR41+BU41</f>
        <v>1594.4449999999999</v>
      </c>
      <c r="BJ41" s="23">
        <f t="shared" si="18"/>
        <v>9.6271399917159661E-2</v>
      </c>
      <c r="BK41" s="23">
        <f>BI41/BI40-1</f>
        <v>6.9797915616904627E-2</v>
      </c>
      <c r="BL41" s="22">
        <v>1209.973</v>
      </c>
      <c r="BM41" s="23">
        <f t="shared" si="80"/>
        <v>7.3057267307411314E-2</v>
      </c>
      <c r="BN41" s="23">
        <f t="shared" ref="BN41:BN43" si="169">BL41/BL40-1</f>
        <v>8.5406341246809792E-2</v>
      </c>
      <c r="BO41" s="22">
        <v>336.625</v>
      </c>
      <c r="BP41" s="23">
        <f t="shared" si="3"/>
        <v>2.0325166435414124E-2</v>
      </c>
      <c r="BQ41" s="23">
        <f>BO41/BO40-1</f>
        <v>2.9066052819021859E-2</v>
      </c>
      <c r="BR41" s="22">
        <v>12.221</v>
      </c>
      <c r="BS41" s="23">
        <f t="shared" si="81"/>
        <v>7.3789486522746683E-4</v>
      </c>
      <c r="BT41" s="23">
        <f t="shared" ref="BT41:BT43" si="170">BR41/BR40-1</f>
        <v>-0.21276732800824538</v>
      </c>
      <c r="BU41" s="22">
        <v>35.626000000000005</v>
      </c>
      <c r="BV41" s="23">
        <f t="shared" si="98"/>
        <v>2.1510713091067619E-3</v>
      </c>
      <c r="BW41" s="23">
        <f t="shared" si="94"/>
        <v>7.9216018902789953E-2</v>
      </c>
      <c r="BX41" s="42" t="s">
        <v>35</v>
      </c>
      <c r="BY41" s="24" t="s">
        <v>35</v>
      </c>
      <c r="BZ41" s="23" t="s">
        <v>35</v>
      </c>
    </row>
    <row r="42" spans="1:78" s="25" customFormat="1" ht="13.8" customHeight="1" x14ac:dyDescent="0.3">
      <c r="A42" s="45" t="s">
        <v>42</v>
      </c>
      <c r="B42" s="21">
        <v>2019</v>
      </c>
      <c r="C42" s="22">
        <v>28542.271000000001</v>
      </c>
      <c r="D42" s="23">
        <f t="shared" si="67"/>
        <v>0.63750151485843576</v>
      </c>
      <c r="E42" s="22">
        <v>18195.741000000002</v>
      </c>
      <c r="F42" s="23">
        <f>100%</f>
        <v>1</v>
      </c>
      <c r="G42" s="23">
        <f>E42/E41-1</f>
        <v>9.8645270674158736E-2</v>
      </c>
      <c r="H42" s="22">
        <v>4146.8130000000001</v>
      </c>
      <c r="I42" s="23">
        <f t="shared" si="68"/>
        <v>0.22790019928289812</v>
      </c>
      <c r="J42" s="23">
        <f>H42/H41-1</f>
        <v>0.27665503145447956</v>
      </c>
      <c r="K42" s="22">
        <v>3548.701</v>
      </c>
      <c r="L42" s="22">
        <v>598.11199999999997</v>
      </c>
      <c r="M42" s="22">
        <v>8606.4269999999997</v>
      </c>
      <c r="N42" s="23">
        <f t="shared" si="69"/>
        <v>0.4729912895550667</v>
      </c>
      <c r="O42" s="23">
        <f>M42/M41-1</f>
        <v>4.8350099890407172E-2</v>
      </c>
      <c r="P42" s="22">
        <v>887.24400000000003</v>
      </c>
      <c r="Q42" s="23">
        <f t="shared" si="70"/>
        <v>4.8761080958450657E-2</v>
      </c>
      <c r="R42" s="23">
        <f t="shared" ref="R42" si="171">P42/P41-1</f>
        <v>1.4958760450540671</v>
      </c>
      <c r="S42" s="22">
        <v>0</v>
      </c>
      <c r="T42" s="22" t="s">
        <v>33</v>
      </c>
      <c r="U42" s="22" t="s">
        <v>33</v>
      </c>
      <c r="V42" s="22">
        <v>417.767</v>
      </c>
      <c r="W42" s="22">
        <v>137.46899999999999</v>
      </c>
      <c r="X42" s="22">
        <v>0</v>
      </c>
      <c r="Y42" s="22" t="s">
        <v>33</v>
      </c>
      <c r="Z42" s="22" t="s">
        <v>33</v>
      </c>
      <c r="AA42" s="22">
        <v>2711.386</v>
      </c>
      <c r="AB42" s="23">
        <f t="shared" si="71"/>
        <v>0.14901212322158244</v>
      </c>
      <c r="AC42" s="23">
        <f>AA42/AA41-1</f>
        <v>-0.11356780502444941</v>
      </c>
      <c r="AD42" s="22">
        <v>100.92800000000001</v>
      </c>
      <c r="AE42" s="23">
        <f t="shared" si="72"/>
        <v>3.7223766737749631E-2</v>
      </c>
      <c r="AF42" s="23">
        <f t="shared" si="160"/>
        <v>0.20463578530250781</v>
      </c>
      <c r="AG42" s="22">
        <v>1665.54</v>
      </c>
      <c r="AH42" s="23">
        <f t="shared" si="73"/>
        <v>0.61427624100736666</v>
      </c>
      <c r="AI42" s="23">
        <f t="shared" si="161"/>
        <v>-0.20859176432519044</v>
      </c>
      <c r="AJ42" s="22">
        <v>726.72400000000005</v>
      </c>
      <c r="AK42" s="23">
        <f t="shared" si="74"/>
        <v>0.26802675827049344</v>
      </c>
      <c r="AL42" s="23">
        <f t="shared" si="162"/>
        <v>6.1997752444472365E-2</v>
      </c>
      <c r="AM42" s="22">
        <v>108.7</v>
      </c>
      <c r="AN42" s="23">
        <f t="shared" si="75"/>
        <v>0.1495753546050495</v>
      </c>
      <c r="AO42" s="23">
        <f t="shared" si="163"/>
        <v>5.9877728917013595E-2</v>
      </c>
      <c r="AP42" s="22">
        <v>618.024</v>
      </c>
      <c r="AQ42" s="23">
        <f t="shared" si="76"/>
        <v>0.85042464539495044</v>
      </c>
      <c r="AR42" s="23">
        <f t="shared" si="164"/>
        <v>6.2371506171141622E-2</v>
      </c>
      <c r="AS42" s="22">
        <v>215.55500000000001</v>
      </c>
      <c r="AT42" s="23">
        <f t="shared" si="77"/>
        <v>7.9499931031583107E-2</v>
      </c>
      <c r="AU42" s="23">
        <f t="shared" si="165"/>
        <v>0.17515414851684863</v>
      </c>
      <c r="AV42" s="22">
        <v>165.178</v>
      </c>
      <c r="AW42" s="23">
        <f t="shared" si="78"/>
        <v>9.0778385997030836E-3</v>
      </c>
      <c r="AX42" s="23">
        <f t="shared" si="166"/>
        <v>0.22560156707945955</v>
      </c>
      <c r="AY42" s="22">
        <v>50.377000000000002</v>
      </c>
      <c r="AZ42" s="23">
        <f t="shared" si="79"/>
        <v>2.7686149192824847E-3</v>
      </c>
      <c r="BA42" s="23">
        <f t="shared" si="167"/>
        <v>3.5413326756279062E-2</v>
      </c>
      <c r="BB42" s="22">
        <v>16.099</v>
      </c>
      <c r="BC42" s="23">
        <f t="shared" si="17"/>
        <v>8.8476748487461979E-4</v>
      </c>
      <c r="BD42" s="23">
        <f t="shared" si="168"/>
        <v>-9.5866561833090058E-2</v>
      </c>
      <c r="BE42" s="22" t="s">
        <v>33</v>
      </c>
      <c r="BF42" s="22" t="s">
        <v>33</v>
      </c>
      <c r="BG42" s="22" t="s">
        <v>33</v>
      </c>
      <c r="BH42" s="22">
        <v>0</v>
      </c>
      <c r="BI42" s="22">
        <f>BL42+BO42+BR42+BU42+BX42</f>
        <v>1746.1880000000003</v>
      </c>
      <c r="BJ42" s="23">
        <f t="shared" si="18"/>
        <v>9.5966852902555619E-2</v>
      </c>
      <c r="BK42" s="23">
        <f>BI42/BI41-1</f>
        <v>9.5169792623765792E-2</v>
      </c>
      <c r="BL42" s="22">
        <v>1346.873</v>
      </c>
      <c r="BM42" s="23">
        <f t="shared" si="80"/>
        <v>7.4021332794306088E-2</v>
      </c>
      <c r="BN42" s="23">
        <f t="shared" si="169"/>
        <v>0.11314302054673964</v>
      </c>
      <c r="BO42" s="22">
        <v>342.55500000000001</v>
      </c>
      <c r="BP42" s="23">
        <f t="shared" si="3"/>
        <v>1.8826108813045864E-2</v>
      </c>
      <c r="BQ42" s="23">
        <f>BO42/BO41-1</f>
        <v>1.7616041589305631E-2</v>
      </c>
      <c r="BR42" s="22">
        <v>17.303000000000001</v>
      </c>
      <c r="BS42" s="23">
        <f t="shared" si="81"/>
        <v>9.5093681537893949E-4</v>
      </c>
      <c r="BT42" s="23">
        <f t="shared" si="170"/>
        <v>0.41584158415841599</v>
      </c>
      <c r="BU42" s="22">
        <v>39.457000000000001</v>
      </c>
      <c r="BV42" s="23">
        <f t="shared" si="98"/>
        <v>2.1684744798247018E-3</v>
      </c>
      <c r="BW42" s="23">
        <f t="shared" si="94"/>
        <v>0.10753382361196873</v>
      </c>
      <c r="BX42" s="42">
        <v>0</v>
      </c>
      <c r="BY42" s="23">
        <f>BX42/$E42</f>
        <v>0</v>
      </c>
      <c r="BZ42" s="23" t="s">
        <v>35</v>
      </c>
    </row>
    <row r="43" spans="1:78" s="25" customFormat="1" ht="13.8" customHeight="1" x14ac:dyDescent="0.3">
      <c r="A43" s="46" t="s">
        <v>42</v>
      </c>
      <c r="B43" s="21">
        <v>2020</v>
      </c>
      <c r="C43" s="22">
        <v>24282.49</v>
      </c>
      <c r="D43" s="23">
        <f t="shared" si="67"/>
        <v>0.66900367301705876</v>
      </c>
      <c r="E43" s="22">
        <v>16245.075000000001</v>
      </c>
      <c r="F43" s="23">
        <f>100%</f>
        <v>1</v>
      </c>
      <c r="G43" s="23">
        <f>E43/E42-1</f>
        <v>-0.10720453758931836</v>
      </c>
      <c r="H43" s="22">
        <v>2726.3980000000001</v>
      </c>
      <c r="I43" s="23">
        <f t="shared" si="68"/>
        <v>0.16782920362017412</v>
      </c>
      <c r="J43" s="23">
        <f>H43/H42-1</f>
        <v>-0.34253172255416386</v>
      </c>
      <c r="K43" s="22">
        <v>2469.6080000000002</v>
      </c>
      <c r="L43" s="22">
        <v>256.79000000000002</v>
      </c>
      <c r="M43" s="22">
        <v>9304.0480000000007</v>
      </c>
      <c r="N43" s="23">
        <f t="shared" si="69"/>
        <v>0.57273038136173582</v>
      </c>
      <c r="O43" s="23">
        <f>M43/M42-1</f>
        <v>8.1058144105562224E-2</v>
      </c>
      <c r="P43" s="22">
        <v>-306.11700000000002</v>
      </c>
      <c r="Q43" s="23">
        <f t="shared" si="70"/>
        <v>-1.8843680315418672E-2</v>
      </c>
      <c r="R43" s="23">
        <f t="shared" ref="R43" si="172">P43/P42-1</f>
        <v>-1.3450200846666758</v>
      </c>
      <c r="S43" s="22">
        <v>0</v>
      </c>
      <c r="T43" s="22">
        <v>0</v>
      </c>
      <c r="U43" s="22" t="s">
        <v>33</v>
      </c>
      <c r="V43" s="22">
        <v>-432.959</v>
      </c>
      <c r="W43" s="22">
        <v>131.52799999999999</v>
      </c>
      <c r="X43" s="22">
        <v>0</v>
      </c>
      <c r="Y43" s="22">
        <v>0</v>
      </c>
      <c r="Z43" s="22" t="s">
        <v>35</v>
      </c>
      <c r="AA43" s="22">
        <v>2610.2750000000001</v>
      </c>
      <c r="AB43" s="23">
        <f t="shared" si="71"/>
        <v>0.16068100639732349</v>
      </c>
      <c r="AC43" s="23">
        <f>AA43/AA42-1</f>
        <v>-3.7291259894386086E-2</v>
      </c>
      <c r="AD43" s="22">
        <v>172.64400000000001</v>
      </c>
      <c r="AE43" s="23">
        <f t="shared" si="72"/>
        <v>6.6140157646225009E-2</v>
      </c>
      <c r="AF43" s="23">
        <f t="shared" si="160"/>
        <v>0.71056594800253636</v>
      </c>
      <c r="AG43" s="22">
        <v>1483.796</v>
      </c>
      <c r="AH43" s="23">
        <f t="shared" si="73"/>
        <v>0.56844432100066089</v>
      </c>
      <c r="AI43" s="23">
        <f t="shared" si="161"/>
        <v>-0.10912016523169654</v>
      </c>
      <c r="AJ43" s="22">
        <v>749.84799999999996</v>
      </c>
      <c r="AK43" s="23">
        <f t="shared" si="74"/>
        <v>0.28726781660936107</v>
      </c>
      <c r="AL43" s="23">
        <f t="shared" si="162"/>
        <v>3.1819507818648951E-2</v>
      </c>
      <c r="AM43" s="22">
        <v>115.925</v>
      </c>
      <c r="AN43" s="23">
        <f t="shared" si="75"/>
        <v>0.15459799852770162</v>
      </c>
      <c r="AO43" s="23">
        <f t="shared" si="163"/>
        <v>6.6467341306347683E-2</v>
      </c>
      <c r="AP43" s="22">
        <v>633.923</v>
      </c>
      <c r="AQ43" s="23">
        <f t="shared" si="76"/>
        <v>0.84540200147229849</v>
      </c>
      <c r="AR43" s="23">
        <f t="shared" si="164"/>
        <v>2.5725538166802675E-2</v>
      </c>
      <c r="AS43" s="22">
        <v>202.11099999999999</v>
      </c>
      <c r="AT43" s="23">
        <f t="shared" si="77"/>
        <v>7.742900652230128E-2</v>
      </c>
      <c r="AU43" s="23">
        <f t="shared" si="165"/>
        <v>-6.2369232910394201E-2</v>
      </c>
      <c r="AV43" s="22">
        <v>148.99600000000001</v>
      </c>
      <c r="AW43" s="23">
        <f t="shared" si="78"/>
        <v>9.1717643655076994E-3</v>
      </c>
      <c r="AX43" s="23">
        <f t="shared" si="166"/>
        <v>-9.7967041615711459E-2</v>
      </c>
      <c r="AY43" s="22">
        <v>53.115000000000002</v>
      </c>
      <c r="AZ43" s="23">
        <f t="shared" si="79"/>
        <v>3.2696063268405962E-3</v>
      </c>
      <c r="BA43" s="23">
        <f t="shared" si="167"/>
        <v>5.4350199495801554E-2</v>
      </c>
      <c r="BB43" s="22">
        <v>24.65</v>
      </c>
      <c r="BC43" s="23">
        <f t="shared" si="17"/>
        <v>1.5173829606819297E-3</v>
      </c>
      <c r="BD43" s="23">
        <f t="shared" si="168"/>
        <v>0.53115100316789854</v>
      </c>
      <c r="BE43" s="22" t="s">
        <v>35</v>
      </c>
      <c r="BF43" s="22" t="s">
        <v>35</v>
      </c>
      <c r="BG43" s="22" t="s">
        <v>35</v>
      </c>
      <c r="BH43" s="22">
        <v>0</v>
      </c>
      <c r="BI43" s="22">
        <f>BL43+BO43+BR43+BU43+BX43</f>
        <v>1801.367</v>
      </c>
      <c r="BJ43" s="23">
        <f t="shared" si="18"/>
        <v>0.110886961125141</v>
      </c>
      <c r="BK43" s="23">
        <f>BI43/BI42-1</f>
        <v>3.1599690296806315E-2</v>
      </c>
      <c r="BL43" s="22">
        <v>1465.1189999999999</v>
      </c>
      <c r="BM43" s="23">
        <f t="shared" si="80"/>
        <v>9.0188503284841709E-2</v>
      </c>
      <c r="BN43" s="23">
        <f t="shared" si="169"/>
        <v>8.7792984193758361E-2</v>
      </c>
      <c r="BO43" s="22">
        <v>277.38799999999998</v>
      </c>
      <c r="BP43" s="23">
        <f t="shared" si="3"/>
        <v>1.7075205870086776E-2</v>
      </c>
      <c r="BQ43" s="23">
        <f>BO43/BO42-1</f>
        <v>-0.190238063960532</v>
      </c>
      <c r="BR43" s="22">
        <v>19.46</v>
      </c>
      <c r="BS43" s="23">
        <f t="shared" si="81"/>
        <v>1.197901517844639E-3</v>
      </c>
      <c r="BT43" s="23">
        <f t="shared" si="170"/>
        <v>0.12466046350343873</v>
      </c>
      <c r="BU43" s="22">
        <v>39.192999999999998</v>
      </c>
      <c r="BV43" s="23">
        <f t="shared" si="98"/>
        <v>2.4126081289252278E-3</v>
      </c>
      <c r="BW43" s="23">
        <f t="shared" si="94"/>
        <v>-6.6908279899637879E-3</v>
      </c>
      <c r="BX43" s="42">
        <v>0.20699999999999999</v>
      </c>
      <c r="BY43" s="23">
        <f>BX43/$E43</f>
        <v>1.2742323442643385E-5</v>
      </c>
      <c r="BZ43" s="23" t="e">
        <f t="shared" ref="BZ43" si="173">BX43/BX42-1</f>
        <v>#DIV/0!</v>
      </c>
    </row>
    <row r="44" spans="1:78" s="25" customFormat="1" ht="13.8" x14ac:dyDescent="0.3">
      <c r="A44" s="44" t="s">
        <v>10</v>
      </c>
      <c r="B44" s="21">
        <v>2017</v>
      </c>
      <c r="C44" s="22">
        <v>6079.3109999999997</v>
      </c>
      <c r="D44" s="23">
        <f t="shared" si="67"/>
        <v>0.88554212804707644</v>
      </c>
      <c r="E44" s="22">
        <v>5383.4859999999999</v>
      </c>
      <c r="F44" s="23">
        <f>100%</f>
        <v>1</v>
      </c>
      <c r="G44" s="23"/>
      <c r="H44" s="22">
        <v>652.99900000000002</v>
      </c>
      <c r="I44" s="23">
        <f t="shared" si="68"/>
        <v>0.12129668397020073</v>
      </c>
      <c r="J44" s="23"/>
      <c r="K44" s="22">
        <v>644.66600000000005</v>
      </c>
      <c r="L44" s="22">
        <v>8.3330000000000002</v>
      </c>
      <c r="M44" s="22">
        <v>3412.2630000000004</v>
      </c>
      <c r="N44" s="23">
        <f t="shared" si="69"/>
        <v>0.63383892890220217</v>
      </c>
      <c r="O44" s="23"/>
      <c r="P44" s="22">
        <v>38.088999999999999</v>
      </c>
      <c r="Q44" s="23">
        <f t="shared" si="70"/>
        <v>7.0751553918780505E-3</v>
      </c>
      <c r="R44" s="23"/>
      <c r="S44" s="22">
        <v>0</v>
      </c>
      <c r="T44" s="22" t="s">
        <v>33</v>
      </c>
      <c r="U44" s="22" t="s">
        <v>33</v>
      </c>
      <c r="V44" s="22">
        <v>0</v>
      </c>
      <c r="W44" s="22">
        <v>0</v>
      </c>
      <c r="X44" s="22">
        <v>38.088999999999999</v>
      </c>
      <c r="Y44" s="22" t="s">
        <v>33</v>
      </c>
      <c r="Z44" s="22" t="s">
        <v>33</v>
      </c>
      <c r="AA44" s="22">
        <v>764.375</v>
      </c>
      <c r="AB44" s="23">
        <f t="shared" si="71"/>
        <v>0.14198513751127059</v>
      </c>
      <c r="AC44" s="23"/>
      <c r="AD44" s="22">
        <v>58.534000000000006</v>
      </c>
      <c r="AE44" s="23">
        <f t="shared" si="72"/>
        <v>7.6577596075224866E-2</v>
      </c>
      <c r="AF44" s="23"/>
      <c r="AG44" s="22">
        <v>467.26300000000003</v>
      </c>
      <c r="AH44" s="23">
        <f t="shared" si="73"/>
        <v>0.6113007358953394</v>
      </c>
      <c r="AI44" s="23"/>
      <c r="AJ44" s="22">
        <v>123.545</v>
      </c>
      <c r="AK44" s="23">
        <f t="shared" si="74"/>
        <v>0.16162878168438266</v>
      </c>
      <c r="AL44" s="23"/>
      <c r="AM44" s="22">
        <v>27.172000000000001</v>
      </c>
      <c r="AN44" s="23">
        <f t="shared" si="75"/>
        <v>0.21993605568821079</v>
      </c>
      <c r="AO44" s="23"/>
      <c r="AP44" s="22">
        <v>96.373000000000005</v>
      </c>
      <c r="AQ44" s="23">
        <f t="shared" si="76"/>
        <v>0.78006394431178927</v>
      </c>
      <c r="AR44" s="23"/>
      <c r="AS44" s="22">
        <v>114.81400000000001</v>
      </c>
      <c r="AT44" s="23">
        <f t="shared" si="77"/>
        <v>0.15020637775960755</v>
      </c>
      <c r="AU44" s="23"/>
      <c r="AV44" s="22">
        <v>59.615000000000002</v>
      </c>
      <c r="AW44" s="23">
        <f t="shared" si="78"/>
        <v>1.1073679768090788E-2</v>
      </c>
      <c r="AX44" s="23"/>
      <c r="AY44" s="22">
        <v>55.198999999999998</v>
      </c>
      <c r="AZ44" s="23">
        <f t="shared" si="79"/>
        <v>1.0253393433176942E-2</v>
      </c>
      <c r="BA44" s="23"/>
      <c r="BB44" s="22">
        <v>155.22400000000002</v>
      </c>
      <c r="BC44" s="23">
        <f t="shared" si="17"/>
        <v>2.8833361877415493E-2</v>
      </c>
      <c r="BD44" s="23"/>
      <c r="BE44" s="22" t="s">
        <v>33</v>
      </c>
      <c r="BF44" s="22" t="s">
        <v>33</v>
      </c>
      <c r="BG44" s="22" t="s">
        <v>33</v>
      </c>
      <c r="BH44" s="22">
        <v>122.447</v>
      </c>
      <c r="BI44" s="22">
        <f>BL44+BO44+BR44+BU44</f>
        <v>306.07900000000001</v>
      </c>
      <c r="BJ44" s="23">
        <f t="shared" si="18"/>
        <v>5.6855167822485286E-2</v>
      </c>
      <c r="BK44" s="23"/>
      <c r="BL44" s="22">
        <v>180.506</v>
      </c>
      <c r="BM44" s="23">
        <f t="shared" si="80"/>
        <v>3.3529575446095708E-2</v>
      </c>
      <c r="BN44" s="23"/>
      <c r="BO44" s="22">
        <v>108.27200000000001</v>
      </c>
      <c r="BP44" s="23">
        <f t="shared" ref="BP44:BP67" si="174">BO44/$E44</f>
        <v>2.0111875465079691E-2</v>
      </c>
      <c r="BQ44" s="23"/>
      <c r="BR44" s="22">
        <v>4.2990000000000004</v>
      </c>
      <c r="BS44" s="23">
        <f t="shared" si="81"/>
        <v>7.9855320511653608E-4</v>
      </c>
      <c r="BT44" s="23"/>
      <c r="BU44" s="22">
        <v>13.002000000000001</v>
      </c>
      <c r="BV44" s="23">
        <f t="shared" si="98"/>
        <v>2.4151637061933478E-3</v>
      </c>
      <c r="BW44" s="23"/>
      <c r="BX44" s="42" t="s">
        <v>35</v>
      </c>
      <c r="BY44" s="24" t="s">
        <v>35</v>
      </c>
      <c r="BZ44" s="23"/>
    </row>
    <row r="45" spans="1:78" s="25" customFormat="1" ht="13.8" x14ac:dyDescent="0.3">
      <c r="A45" s="45" t="s">
        <v>10</v>
      </c>
      <c r="B45" s="21">
        <v>2018</v>
      </c>
      <c r="C45" s="22">
        <v>6579.9129999999996</v>
      </c>
      <c r="D45" s="23">
        <f t="shared" si="67"/>
        <v>0.87539333726752933</v>
      </c>
      <c r="E45" s="22">
        <v>5760.0120000000006</v>
      </c>
      <c r="F45" s="23">
        <f>100%</f>
        <v>1</v>
      </c>
      <c r="G45" s="23">
        <f>E45/E44-1</f>
        <v>6.9940926752665611E-2</v>
      </c>
      <c r="H45" s="22">
        <v>418.30900000000003</v>
      </c>
      <c r="I45" s="23">
        <f t="shared" si="68"/>
        <v>7.2622938979988227E-2</v>
      </c>
      <c r="J45" s="23">
        <f>H45/H44-1</f>
        <v>-0.35940330689633515</v>
      </c>
      <c r="K45" s="22">
        <v>412.17500000000001</v>
      </c>
      <c r="L45" s="22">
        <v>6.1340000000000003</v>
      </c>
      <c r="M45" s="22">
        <v>3923.7460000000001</v>
      </c>
      <c r="N45" s="23">
        <f t="shared" si="69"/>
        <v>0.68120448360177022</v>
      </c>
      <c r="O45" s="23">
        <f>M45/M44-1</f>
        <v>0.14989553853263948</v>
      </c>
      <c r="P45" s="22">
        <v>0</v>
      </c>
      <c r="Q45" s="23">
        <f t="shared" si="70"/>
        <v>0</v>
      </c>
      <c r="R45" s="23">
        <f t="shared" ref="R45" si="175">P45/P44-1</f>
        <v>-1</v>
      </c>
      <c r="S45" s="22">
        <v>0</v>
      </c>
      <c r="T45" s="22" t="s">
        <v>33</v>
      </c>
      <c r="U45" s="22" t="s">
        <v>33</v>
      </c>
      <c r="V45" s="22">
        <v>0</v>
      </c>
      <c r="W45" s="22">
        <v>0</v>
      </c>
      <c r="X45" s="22">
        <v>0</v>
      </c>
      <c r="Y45" s="22" t="s">
        <v>33</v>
      </c>
      <c r="Z45" s="22" t="s">
        <v>33</v>
      </c>
      <c r="AA45" s="22">
        <v>897.30799999999999</v>
      </c>
      <c r="AB45" s="23">
        <f t="shared" si="71"/>
        <v>0.15578231434240067</v>
      </c>
      <c r="AC45" s="23">
        <f>AA45/AA44-1</f>
        <v>0.17391071136549474</v>
      </c>
      <c r="AD45" s="22">
        <v>36.597000000000001</v>
      </c>
      <c r="AE45" s="23">
        <f t="shared" si="72"/>
        <v>4.0785326777427598E-2</v>
      </c>
      <c r="AF45" s="23">
        <f t="shared" ref="AF45:AF47" si="176">AD45/AD44-1</f>
        <v>-0.37477363583558276</v>
      </c>
      <c r="AG45" s="22">
        <v>614.37700000000007</v>
      </c>
      <c r="AH45" s="23">
        <f t="shared" si="73"/>
        <v>0.68468909226263452</v>
      </c>
      <c r="AI45" s="23">
        <f t="shared" ref="AI45:AI47" si="177">AG45/AG44-1</f>
        <v>0.31484196266342512</v>
      </c>
      <c r="AJ45" s="22">
        <v>129.96899999999999</v>
      </c>
      <c r="AK45" s="23">
        <f t="shared" si="74"/>
        <v>0.14484324223120712</v>
      </c>
      <c r="AL45" s="23">
        <f t="shared" ref="AL45:AL47" si="178">AJ45/AJ44-1</f>
        <v>5.1997247966327986E-2</v>
      </c>
      <c r="AM45" s="22">
        <v>27.584</v>
      </c>
      <c r="AN45" s="23">
        <f t="shared" si="75"/>
        <v>0.21223522532296163</v>
      </c>
      <c r="AO45" s="23">
        <f t="shared" ref="AO45:AO47" si="179">AM45/AM44-1</f>
        <v>1.5162667451788625E-2</v>
      </c>
      <c r="AP45" s="22">
        <v>102.38500000000001</v>
      </c>
      <c r="AQ45" s="23">
        <f t="shared" si="76"/>
        <v>0.78776477467703843</v>
      </c>
      <c r="AR45" s="23">
        <f t="shared" ref="AR45:AR47" si="180">AP45/AP44-1</f>
        <v>6.2382617538107255E-2</v>
      </c>
      <c r="AS45" s="22">
        <v>115.995</v>
      </c>
      <c r="AT45" s="23">
        <f t="shared" si="77"/>
        <v>0.1292699942494662</v>
      </c>
      <c r="AU45" s="23">
        <f t="shared" ref="AU45:AU47" si="181">AS45/AS44-1</f>
        <v>1.0286202031111191E-2</v>
      </c>
      <c r="AV45" s="22">
        <v>64.522999999999996</v>
      </c>
      <c r="AW45" s="23">
        <f t="shared" si="78"/>
        <v>1.1201886384958918E-2</v>
      </c>
      <c r="AX45" s="23">
        <f t="shared" ref="AX45:AX47" si="182">AV45/AV44-1</f>
        <v>8.232827308563273E-2</v>
      </c>
      <c r="AY45" s="22">
        <v>51.472000000000001</v>
      </c>
      <c r="AZ45" s="23">
        <f t="shared" si="79"/>
        <v>8.9360924942517468E-3</v>
      </c>
      <c r="BA45" s="23">
        <f t="shared" ref="BA45:BA47" si="183">AY45/AY44-1</f>
        <v>-6.7519339118462196E-2</v>
      </c>
      <c r="BB45" s="22">
        <v>121.68300000000001</v>
      </c>
      <c r="BC45" s="23">
        <f t="shared" si="17"/>
        <v>2.1125476821923287E-2</v>
      </c>
      <c r="BD45" s="23">
        <f t="shared" ref="BD45:BD47" si="184">BB45/BB44-1</f>
        <v>-0.2160812760913261</v>
      </c>
      <c r="BE45" s="22" t="s">
        <v>33</v>
      </c>
      <c r="BF45" s="22" t="s">
        <v>33</v>
      </c>
      <c r="BG45" s="22" t="s">
        <v>33</v>
      </c>
      <c r="BH45" s="22">
        <v>93.866</v>
      </c>
      <c r="BI45" s="22">
        <f>BL45+BO45+BR45+BU45</f>
        <v>337.46099999999996</v>
      </c>
      <c r="BJ45" s="23">
        <f t="shared" si="18"/>
        <v>5.858685711071434E-2</v>
      </c>
      <c r="BK45" s="23">
        <f>BI45/BI44-1</f>
        <v>0.10252908562821994</v>
      </c>
      <c r="BL45" s="22">
        <v>208.97</v>
      </c>
      <c r="BM45" s="23">
        <f t="shared" si="80"/>
        <v>3.6279438306725746E-2</v>
      </c>
      <c r="BN45" s="23">
        <f t="shared" ref="BN45:BN47" si="185">BL45/BL44-1</f>
        <v>0.157690049084241</v>
      </c>
      <c r="BO45" s="22">
        <v>110.235</v>
      </c>
      <c r="BP45" s="23">
        <f t="shared" si="174"/>
        <v>1.9137980962539658E-2</v>
      </c>
      <c r="BQ45" s="23">
        <f>BO45/BO44-1</f>
        <v>1.8130264518989136E-2</v>
      </c>
      <c r="BR45" s="22">
        <v>4.9649999999999999</v>
      </c>
      <c r="BS45" s="23">
        <f t="shared" si="81"/>
        <v>8.6197737088047725E-4</v>
      </c>
      <c r="BT45" s="23">
        <f t="shared" ref="BT45:BT47" si="186">BR45/BR44-1</f>
        <v>0.15491974877878567</v>
      </c>
      <c r="BU45" s="22">
        <v>13.291</v>
      </c>
      <c r="BV45" s="23">
        <f t="shared" si="98"/>
        <v>2.3074604705684639E-3</v>
      </c>
      <c r="BW45" s="23">
        <f t="shared" si="94"/>
        <v>2.2227349638517024E-2</v>
      </c>
      <c r="BX45" s="42" t="s">
        <v>35</v>
      </c>
      <c r="BY45" s="24" t="s">
        <v>35</v>
      </c>
      <c r="BZ45" s="23" t="s">
        <v>35</v>
      </c>
    </row>
    <row r="46" spans="1:78" s="25" customFormat="1" ht="13.8" x14ac:dyDescent="0.3">
      <c r="A46" s="45" t="s">
        <v>10</v>
      </c>
      <c r="B46" s="21">
        <v>2019</v>
      </c>
      <c r="C46" s="22">
        <v>7376.5789999999997</v>
      </c>
      <c r="D46" s="23">
        <f t="shared" si="67"/>
        <v>0.90747933425507965</v>
      </c>
      <c r="E46" s="22">
        <v>6694.0930000000008</v>
      </c>
      <c r="F46" s="23">
        <f>100%</f>
        <v>1</v>
      </c>
      <c r="G46" s="23">
        <f>E46/E45-1</f>
        <v>0.16216650243089781</v>
      </c>
      <c r="H46" s="22">
        <v>1086.6559999999999</v>
      </c>
      <c r="I46" s="23">
        <f t="shared" si="68"/>
        <v>0.16233058010995663</v>
      </c>
      <c r="J46" s="23">
        <f>H46/H45-1</f>
        <v>1.5977351670654945</v>
      </c>
      <c r="K46" s="22">
        <v>1079.8920000000001</v>
      </c>
      <c r="L46" s="22">
        <v>6.7640000000000002</v>
      </c>
      <c r="M46" s="22">
        <v>4238.0430000000006</v>
      </c>
      <c r="N46" s="23">
        <f t="shared" si="69"/>
        <v>0.63310190043669845</v>
      </c>
      <c r="O46" s="23">
        <f>M46/M45-1</f>
        <v>8.0101260377200889E-2</v>
      </c>
      <c r="P46" s="22">
        <v>1.1000000000000001E-2</v>
      </c>
      <c r="Q46" s="23">
        <f t="shared" si="70"/>
        <v>1.6432397936509099E-6</v>
      </c>
      <c r="R46" s="23" t="e">
        <f t="shared" ref="R46" si="187">P46/P45-1</f>
        <v>#DIV/0!</v>
      </c>
      <c r="S46" s="22">
        <v>0</v>
      </c>
      <c r="T46" s="22" t="s">
        <v>33</v>
      </c>
      <c r="U46" s="22" t="s">
        <v>33</v>
      </c>
      <c r="V46" s="22">
        <v>0</v>
      </c>
      <c r="W46" s="22">
        <v>0</v>
      </c>
      <c r="X46" s="22">
        <v>1.1000000000000001E-2</v>
      </c>
      <c r="Y46" s="22" t="s">
        <v>33</v>
      </c>
      <c r="Z46" s="22" t="s">
        <v>33</v>
      </c>
      <c r="AA46" s="22">
        <v>736.21699999999998</v>
      </c>
      <c r="AB46" s="23">
        <f t="shared" si="71"/>
        <v>0.10998009737839015</v>
      </c>
      <c r="AC46" s="23">
        <f>AA46/AA45-1</f>
        <v>-0.1795269851600565</v>
      </c>
      <c r="AD46" s="22">
        <v>37.683</v>
      </c>
      <c r="AE46" s="23">
        <f t="shared" si="72"/>
        <v>5.118463713823506E-2</v>
      </c>
      <c r="AF46" s="23">
        <f t="shared" si="176"/>
        <v>2.9674563488810479E-2</v>
      </c>
      <c r="AG46" s="22">
        <v>419.42400000000004</v>
      </c>
      <c r="AH46" s="23">
        <f t="shared" si="73"/>
        <v>0.56970159613266202</v>
      </c>
      <c r="AI46" s="23">
        <f t="shared" si="177"/>
        <v>-0.31731819387770055</v>
      </c>
      <c r="AJ46" s="22">
        <v>164.18800000000002</v>
      </c>
      <c r="AK46" s="23">
        <f t="shared" si="74"/>
        <v>0.22301576844870469</v>
      </c>
      <c r="AL46" s="23">
        <f t="shared" si="178"/>
        <v>0.26328586047442104</v>
      </c>
      <c r="AM46" s="22">
        <v>29.647000000000002</v>
      </c>
      <c r="AN46" s="23">
        <f t="shared" si="75"/>
        <v>0.18056739834823493</v>
      </c>
      <c r="AO46" s="23">
        <f t="shared" si="179"/>
        <v>7.4789733178654449E-2</v>
      </c>
      <c r="AP46" s="22">
        <v>134.541</v>
      </c>
      <c r="AQ46" s="23">
        <f t="shared" si="76"/>
        <v>0.8194326016517649</v>
      </c>
      <c r="AR46" s="23">
        <f t="shared" si="180"/>
        <v>0.31406944376617663</v>
      </c>
      <c r="AS46" s="22">
        <v>114.76700000000001</v>
      </c>
      <c r="AT46" s="23">
        <f t="shared" si="77"/>
        <v>0.15588746252803184</v>
      </c>
      <c r="AU46" s="23">
        <f t="shared" si="181"/>
        <v>-1.0586663218242087E-2</v>
      </c>
      <c r="AV46" s="22">
        <v>60.625</v>
      </c>
      <c r="AW46" s="23">
        <f t="shared" si="78"/>
        <v>9.0564920445533083E-3</v>
      </c>
      <c r="AX46" s="23">
        <f t="shared" si="182"/>
        <v>-6.0412566061714412E-2</v>
      </c>
      <c r="AY46" s="22">
        <v>54.142000000000003</v>
      </c>
      <c r="AZ46" s="23">
        <f t="shared" si="79"/>
        <v>8.0880262643497781E-3</v>
      </c>
      <c r="BA46" s="23">
        <f t="shared" si="183"/>
        <v>5.1872862915760098E-2</v>
      </c>
      <c r="BB46" s="22">
        <v>169.54600000000002</v>
      </c>
      <c r="BC46" s="23">
        <f t="shared" si="17"/>
        <v>2.5327703095848832E-2</v>
      </c>
      <c r="BD46" s="23">
        <f t="shared" si="184"/>
        <v>0.39334171576966392</v>
      </c>
      <c r="BE46" s="22" t="s">
        <v>33</v>
      </c>
      <c r="BF46" s="22" t="s">
        <v>33</v>
      </c>
      <c r="BG46" s="22" t="s">
        <v>33</v>
      </c>
      <c r="BH46" s="22">
        <v>128.99700000000001</v>
      </c>
      <c r="BI46" s="22">
        <f>BL46+BO46+BR46+BU46+BX46</f>
        <v>386.75899999999996</v>
      </c>
      <c r="BJ46" s="23">
        <f t="shared" si="18"/>
        <v>5.7776161759330188E-2</v>
      </c>
      <c r="BK46" s="23">
        <f>BI46/BI45-1</f>
        <v>0.14608502908484233</v>
      </c>
      <c r="BL46" s="22">
        <v>248.67500000000001</v>
      </c>
      <c r="BM46" s="23">
        <f t="shared" si="80"/>
        <v>3.7148423244194546E-2</v>
      </c>
      <c r="BN46" s="23">
        <f t="shared" si="185"/>
        <v>0.19000334976312394</v>
      </c>
      <c r="BO46" s="22">
        <v>119.592</v>
      </c>
      <c r="BP46" s="23">
        <f t="shared" si="174"/>
        <v>1.7865303036572688E-2</v>
      </c>
      <c r="BQ46" s="23">
        <f>BO46/BO45-1</f>
        <v>8.4882296911144461E-2</v>
      </c>
      <c r="BR46" s="22">
        <v>4.0030000000000001</v>
      </c>
      <c r="BS46" s="23">
        <f t="shared" si="81"/>
        <v>5.9798989945314472E-4</v>
      </c>
      <c r="BT46" s="23">
        <f t="shared" si="186"/>
        <v>-0.19375629405840877</v>
      </c>
      <c r="BU46" s="22">
        <v>14.489000000000001</v>
      </c>
      <c r="BV46" s="23">
        <f t="shared" si="98"/>
        <v>2.1644455791098209E-3</v>
      </c>
      <c r="BW46" s="23">
        <f t="shared" si="94"/>
        <v>9.0136182379053631E-2</v>
      </c>
      <c r="BX46" s="42">
        <v>0</v>
      </c>
      <c r="BY46" s="23">
        <f>BX46/$E46</f>
        <v>0</v>
      </c>
      <c r="BZ46" s="23" t="s">
        <v>35</v>
      </c>
    </row>
    <row r="47" spans="1:78" s="25" customFormat="1" ht="13.8" x14ac:dyDescent="0.3">
      <c r="A47" s="46" t="s">
        <v>10</v>
      </c>
      <c r="B47" s="21">
        <v>2020</v>
      </c>
      <c r="C47" s="22">
        <v>6670.125</v>
      </c>
      <c r="D47" s="23">
        <f t="shared" si="67"/>
        <v>0.95411015535690857</v>
      </c>
      <c r="E47" s="22">
        <v>6364.0339999999997</v>
      </c>
      <c r="F47" s="23">
        <f>100%</f>
        <v>1</v>
      </c>
      <c r="G47" s="23">
        <f>E47/E46-1</f>
        <v>-4.930600755023884E-2</v>
      </c>
      <c r="H47" s="22">
        <v>459.072</v>
      </c>
      <c r="I47" s="23">
        <f t="shared" si="68"/>
        <v>7.2135378283648396E-2</v>
      </c>
      <c r="J47" s="23">
        <f>H47/H46-1</f>
        <v>-0.57753695741798694</v>
      </c>
      <c r="K47" s="22">
        <v>458.423</v>
      </c>
      <c r="L47" s="22">
        <v>0.64900000000000002</v>
      </c>
      <c r="M47" s="22">
        <v>4535.2340000000004</v>
      </c>
      <c r="N47" s="23">
        <f t="shared" si="69"/>
        <v>0.71263509905823896</v>
      </c>
      <c r="O47" s="23">
        <f>M47/M46-1</f>
        <v>7.0124583445708266E-2</v>
      </c>
      <c r="P47" s="22">
        <v>0</v>
      </c>
      <c r="Q47" s="23">
        <f t="shared" si="70"/>
        <v>0</v>
      </c>
      <c r="R47" s="23">
        <f t="shared" ref="R47" si="188">P47/P46-1</f>
        <v>-1</v>
      </c>
      <c r="S47" s="22">
        <v>0</v>
      </c>
      <c r="T47" s="22">
        <v>0</v>
      </c>
      <c r="U47" s="22" t="s">
        <v>33</v>
      </c>
      <c r="V47" s="22">
        <v>0</v>
      </c>
      <c r="W47" s="22">
        <v>0</v>
      </c>
      <c r="X47" s="22">
        <v>0</v>
      </c>
      <c r="Y47" s="22">
        <v>0</v>
      </c>
      <c r="Z47" s="22" t="s">
        <v>35</v>
      </c>
      <c r="AA47" s="22">
        <v>822.04100000000005</v>
      </c>
      <c r="AB47" s="23">
        <f t="shared" si="71"/>
        <v>0.12916980016134422</v>
      </c>
      <c r="AC47" s="23">
        <f>AA47/AA46-1</f>
        <v>0.11657432523291367</v>
      </c>
      <c r="AD47" s="22">
        <v>38.026000000000003</v>
      </c>
      <c r="AE47" s="23">
        <f t="shared" si="72"/>
        <v>4.625803335843346E-2</v>
      </c>
      <c r="AF47" s="23">
        <f t="shared" si="176"/>
        <v>9.1022476979010225E-3</v>
      </c>
      <c r="AG47" s="22">
        <v>484.50099999999998</v>
      </c>
      <c r="AH47" s="23">
        <f t="shared" si="73"/>
        <v>0.58938787724699859</v>
      </c>
      <c r="AI47" s="23">
        <f t="shared" si="177"/>
        <v>0.15515802624551744</v>
      </c>
      <c r="AJ47" s="22">
        <v>178.91399999999999</v>
      </c>
      <c r="AK47" s="23">
        <f t="shared" si="74"/>
        <v>0.21764607848027043</v>
      </c>
      <c r="AL47" s="23">
        <f t="shared" si="178"/>
        <v>8.9689867712621885E-2</v>
      </c>
      <c r="AM47" s="22">
        <v>32.496000000000002</v>
      </c>
      <c r="AN47" s="23">
        <f t="shared" si="75"/>
        <v>0.18162916261444048</v>
      </c>
      <c r="AO47" s="23">
        <f t="shared" si="179"/>
        <v>9.6097412891692269E-2</v>
      </c>
      <c r="AP47" s="22">
        <v>146.41800000000001</v>
      </c>
      <c r="AQ47" s="23">
        <f t="shared" si="76"/>
        <v>0.8183708373855596</v>
      </c>
      <c r="AR47" s="23">
        <f t="shared" si="180"/>
        <v>8.8277922715008783E-2</v>
      </c>
      <c r="AS47" s="22">
        <v>120.6</v>
      </c>
      <c r="AT47" s="23">
        <f t="shared" si="77"/>
        <v>0.14670801091429744</v>
      </c>
      <c r="AU47" s="23">
        <f t="shared" si="181"/>
        <v>5.0824714421392692E-2</v>
      </c>
      <c r="AV47" s="22">
        <v>62.825000000000003</v>
      </c>
      <c r="AW47" s="23">
        <f t="shared" si="78"/>
        <v>9.8718831483301326E-3</v>
      </c>
      <c r="AX47" s="23">
        <f t="shared" si="182"/>
        <v>3.6288659793814571E-2</v>
      </c>
      <c r="AY47" s="22">
        <v>57.774999999999999</v>
      </c>
      <c r="AZ47" s="23">
        <f t="shared" si="79"/>
        <v>9.0783613035379761E-3</v>
      </c>
      <c r="BA47" s="23">
        <f t="shared" si="183"/>
        <v>6.7101326142366302E-2</v>
      </c>
      <c r="BB47" s="22">
        <v>149.149</v>
      </c>
      <c r="BC47" s="23">
        <f t="shared" si="17"/>
        <v>2.3436235570080236E-2</v>
      </c>
      <c r="BD47" s="23">
        <f t="shared" si="184"/>
        <v>-0.12030363441190006</v>
      </c>
      <c r="BE47" s="22" t="s">
        <v>35</v>
      </c>
      <c r="BF47" s="22" t="s">
        <v>35</v>
      </c>
      <c r="BG47" s="22" t="s">
        <v>35</v>
      </c>
      <c r="BH47" s="22">
        <v>130.72800000000001</v>
      </c>
      <c r="BI47" s="22">
        <f>BL47+BO47+BR47+BU47+BX47</f>
        <v>329.67700000000002</v>
      </c>
      <c r="BJ47" s="23">
        <f t="shared" si="18"/>
        <v>5.1803148757533356E-2</v>
      </c>
      <c r="BK47" s="23">
        <f>BI47/BI46-1</f>
        <v>-0.14759061844714649</v>
      </c>
      <c r="BL47" s="22">
        <v>222.352</v>
      </c>
      <c r="BM47" s="23">
        <f t="shared" si="80"/>
        <v>3.4938845392717889E-2</v>
      </c>
      <c r="BN47" s="23">
        <f t="shared" si="185"/>
        <v>-0.10585302101136018</v>
      </c>
      <c r="BO47" s="22">
        <v>95.997</v>
      </c>
      <c r="BP47" s="23">
        <f t="shared" si="174"/>
        <v>1.508430030386387E-2</v>
      </c>
      <c r="BQ47" s="23">
        <f>BO47/BO46-1</f>
        <v>-0.19729580573951433</v>
      </c>
      <c r="BR47" s="22">
        <v>4</v>
      </c>
      <c r="BS47" s="23">
        <f t="shared" si="81"/>
        <v>6.2853215429081624E-4</v>
      </c>
      <c r="BT47" s="23">
        <f t="shared" si="186"/>
        <v>-7.4943792155890421E-4</v>
      </c>
      <c r="BU47" s="22">
        <v>7.2489999999999997</v>
      </c>
      <c r="BV47" s="23">
        <f t="shared" si="98"/>
        <v>1.1390573966135317E-3</v>
      </c>
      <c r="BW47" s="23">
        <f t="shared" si="94"/>
        <v>-0.49968941955966595</v>
      </c>
      <c r="BX47" s="42">
        <v>7.9000000000000001E-2</v>
      </c>
      <c r="BY47" s="23">
        <f>BX47/$E47</f>
        <v>1.241351004724362E-5</v>
      </c>
      <c r="BZ47" s="23" t="e">
        <f t="shared" ref="BZ47" si="189">BX47/BX46-1</f>
        <v>#DIV/0!</v>
      </c>
    </row>
    <row r="48" spans="1:78" s="25" customFormat="1" ht="13.8" x14ac:dyDescent="0.3">
      <c r="A48" s="44" t="s">
        <v>8</v>
      </c>
      <c r="B48" s="21">
        <v>2017</v>
      </c>
      <c r="C48" s="22">
        <v>44756.245999999999</v>
      </c>
      <c r="D48" s="23">
        <f t="shared" si="67"/>
        <v>0.70940887222757687</v>
      </c>
      <c r="E48" s="22">
        <v>31750.477999999999</v>
      </c>
      <c r="F48" s="23">
        <f>100%</f>
        <v>1</v>
      </c>
      <c r="G48" s="23"/>
      <c r="H48" s="22">
        <v>6529.6869999999999</v>
      </c>
      <c r="I48" s="23">
        <f t="shared" si="68"/>
        <v>0.20565633689042415</v>
      </c>
      <c r="J48" s="23"/>
      <c r="K48" s="22">
        <v>6185.8540000000003</v>
      </c>
      <c r="L48" s="22">
        <v>343.83100000000002</v>
      </c>
      <c r="M48" s="22">
        <v>15323.458000000001</v>
      </c>
      <c r="N48" s="23">
        <f t="shared" si="69"/>
        <v>0.4826213325040335</v>
      </c>
      <c r="O48" s="23"/>
      <c r="P48" s="22">
        <v>1441.6110000000001</v>
      </c>
      <c r="Q48" s="23">
        <f t="shared" si="70"/>
        <v>4.5404387297728249E-2</v>
      </c>
      <c r="R48" s="23"/>
      <c r="S48" s="22">
        <v>8.6769999999999996</v>
      </c>
      <c r="T48" s="22" t="s">
        <v>33</v>
      </c>
      <c r="U48" s="22" t="s">
        <v>33</v>
      </c>
      <c r="V48" s="22">
        <v>0</v>
      </c>
      <c r="W48" s="22">
        <v>581.13300000000004</v>
      </c>
      <c r="X48" s="22">
        <v>849.76200000000006</v>
      </c>
      <c r="Y48" s="22" t="s">
        <v>33</v>
      </c>
      <c r="Z48" s="22" t="s">
        <v>33</v>
      </c>
      <c r="AA48" s="22">
        <v>4559.7550000000001</v>
      </c>
      <c r="AB48" s="23">
        <f t="shared" si="71"/>
        <v>0.14361216861050094</v>
      </c>
      <c r="AC48" s="23"/>
      <c r="AD48" s="22">
        <v>323.33</v>
      </c>
      <c r="AE48" s="23">
        <f t="shared" si="72"/>
        <v>7.0909511585600535E-2</v>
      </c>
      <c r="AF48" s="23"/>
      <c r="AG48" s="22">
        <v>2657.2719999999999</v>
      </c>
      <c r="AH48" s="23">
        <f t="shared" si="73"/>
        <v>0.58276639863325985</v>
      </c>
      <c r="AI48" s="23"/>
      <c r="AJ48" s="22">
        <v>1190.943</v>
      </c>
      <c r="AK48" s="23">
        <f t="shared" si="74"/>
        <v>0.26118574353227308</v>
      </c>
      <c r="AL48" s="23"/>
      <c r="AM48" s="22">
        <v>167.53200000000001</v>
      </c>
      <c r="AN48" s="23">
        <f t="shared" si="75"/>
        <v>0.14067171980522999</v>
      </c>
      <c r="AO48" s="23"/>
      <c r="AP48" s="22">
        <v>1023.4110000000001</v>
      </c>
      <c r="AQ48" s="23">
        <f t="shared" si="76"/>
        <v>0.85932828019477003</v>
      </c>
      <c r="AR48" s="23"/>
      <c r="AS48" s="22">
        <v>386.06700000000001</v>
      </c>
      <c r="AT48" s="23">
        <f t="shared" si="77"/>
        <v>8.4668364857322376E-2</v>
      </c>
      <c r="AU48" s="23"/>
      <c r="AV48" s="22">
        <v>228.63</v>
      </c>
      <c r="AW48" s="23">
        <f t="shared" si="78"/>
        <v>7.2008364724461789E-3</v>
      </c>
      <c r="AX48" s="23"/>
      <c r="AY48" s="22">
        <v>157.43700000000001</v>
      </c>
      <c r="AZ48" s="23">
        <f t="shared" si="79"/>
        <v>4.9585710174190134E-3</v>
      </c>
      <c r="BA48" s="23"/>
      <c r="BB48" s="22">
        <v>33.387</v>
      </c>
      <c r="BC48" s="23">
        <f t="shared" si="17"/>
        <v>1.0515432240106749E-3</v>
      </c>
      <c r="BD48" s="23"/>
      <c r="BE48" s="22" t="s">
        <v>33</v>
      </c>
      <c r="BF48" s="22" t="s">
        <v>33</v>
      </c>
      <c r="BG48" s="22" t="s">
        <v>33</v>
      </c>
      <c r="BH48" s="22">
        <v>0.14300000000000002</v>
      </c>
      <c r="BI48" s="22">
        <f>BL48+BO48+BR48+BU48</f>
        <v>3696.6020000000003</v>
      </c>
      <c r="BJ48" s="23">
        <f t="shared" si="18"/>
        <v>0.11642665663175214</v>
      </c>
      <c r="BK48" s="23"/>
      <c r="BL48" s="22">
        <v>2910.145</v>
      </c>
      <c r="BM48" s="23">
        <f t="shared" si="80"/>
        <v>9.1656730333319711E-2</v>
      </c>
      <c r="BN48" s="23"/>
      <c r="BO48" s="22">
        <v>683.48300000000006</v>
      </c>
      <c r="BP48" s="23">
        <f t="shared" si="174"/>
        <v>2.1526699535043221E-2</v>
      </c>
      <c r="BQ48" s="23"/>
      <c r="BR48" s="22">
        <v>15.279</v>
      </c>
      <c r="BS48" s="23">
        <f t="shared" si="81"/>
        <v>4.8122110161617093E-4</v>
      </c>
      <c r="BT48" s="23"/>
      <c r="BU48" s="22">
        <v>87.694999999999993</v>
      </c>
      <c r="BV48" s="23">
        <f t="shared" si="98"/>
        <v>2.7620056617730288E-3</v>
      </c>
      <c r="BW48" s="23"/>
      <c r="BX48" s="42" t="s">
        <v>35</v>
      </c>
      <c r="BY48" s="24" t="s">
        <v>35</v>
      </c>
      <c r="BZ48" s="23"/>
    </row>
    <row r="49" spans="1:78" s="25" customFormat="1" ht="13.8" x14ac:dyDescent="0.3">
      <c r="A49" s="45" t="s">
        <v>8</v>
      </c>
      <c r="B49" s="21">
        <v>2018</v>
      </c>
      <c r="C49" s="22">
        <v>47644.086000000003</v>
      </c>
      <c r="D49" s="23">
        <f t="shared" si="67"/>
        <v>0.72548559332211759</v>
      </c>
      <c r="E49" s="22">
        <v>34565.097999999998</v>
      </c>
      <c r="F49" s="23">
        <f>100%</f>
        <v>1</v>
      </c>
      <c r="G49" s="23">
        <f>E49/E48-1</f>
        <v>8.8648114211067996E-2</v>
      </c>
      <c r="H49" s="22">
        <v>7036.6890000000003</v>
      </c>
      <c r="I49" s="23">
        <f t="shared" si="68"/>
        <v>0.20357786921362123</v>
      </c>
      <c r="J49" s="23">
        <f>H49/H48-1</f>
        <v>7.7645681944632283E-2</v>
      </c>
      <c r="K49" s="22">
        <v>6637.6139999999996</v>
      </c>
      <c r="L49" s="22">
        <v>399.07499999999999</v>
      </c>
      <c r="M49" s="22">
        <v>16817.439999999999</v>
      </c>
      <c r="N49" s="23">
        <f t="shared" si="69"/>
        <v>0.48654396987388837</v>
      </c>
      <c r="O49" s="23">
        <f>M49/M48-1</f>
        <v>9.7496400616623013E-2</v>
      </c>
      <c r="P49" s="22">
        <v>1212.367</v>
      </c>
      <c r="Q49" s="23">
        <f t="shared" si="70"/>
        <v>3.5074889705216515E-2</v>
      </c>
      <c r="R49" s="23">
        <f t="shared" ref="R49" si="190">P49/P48-1</f>
        <v>-0.15901931935868974</v>
      </c>
      <c r="S49" s="22">
        <v>9.8450000000000006</v>
      </c>
      <c r="T49" s="22" t="s">
        <v>33</v>
      </c>
      <c r="U49" s="22" t="s">
        <v>33</v>
      </c>
      <c r="V49" s="22">
        <v>0</v>
      </c>
      <c r="W49" s="22">
        <v>615.19400000000007</v>
      </c>
      <c r="X49" s="22">
        <v>586.64300000000003</v>
      </c>
      <c r="Y49" s="22" t="s">
        <v>33</v>
      </c>
      <c r="Z49" s="22" t="s">
        <v>33</v>
      </c>
      <c r="AA49" s="22">
        <v>5279.308</v>
      </c>
      <c r="AB49" s="23">
        <f t="shared" si="71"/>
        <v>0.15273522441625945</v>
      </c>
      <c r="AC49" s="23">
        <f>AA49/AA48-1</f>
        <v>0.15780518909458952</v>
      </c>
      <c r="AD49" s="22">
        <v>376.69600000000003</v>
      </c>
      <c r="AE49" s="23">
        <f t="shared" si="72"/>
        <v>7.1353290999502217E-2</v>
      </c>
      <c r="AF49" s="23">
        <f t="shared" ref="AF49:AF51" si="191">AD49/AD48-1</f>
        <v>0.16505118609470215</v>
      </c>
      <c r="AG49" s="22">
        <v>3310.3760000000002</v>
      </c>
      <c r="AH49" s="23">
        <f t="shared" si="73"/>
        <v>0.62704733271860635</v>
      </c>
      <c r="AI49" s="23">
        <f t="shared" ref="AI49:AI51" si="192">AG49/AG48-1</f>
        <v>0.24577988252613969</v>
      </c>
      <c r="AJ49" s="22">
        <v>1202.116</v>
      </c>
      <c r="AK49" s="23">
        <f t="shared" si="74"/>
        <v>0.22770332778462632</v>
      </c>
      <c r="AL49" s="23">
        <f t="shared" ref="AL49:AL51" si="193">AJ49/AJ48-1</f>
        <v>9.3816412708249697E-3</v>
      </c>
      <c r="AM49" s="22">
        <v>181.59</v>
      </c>
      <c r="AN49" s="23">
        <f t="shared" si="75"/>
        <v>0.1510586332766555</v>
      </c>
      <c r="AO49" s="23">
        <f t="shared" ref="AO49:AO51" si="194">AM49/AM48-1</f>
        <v>8.3912327197192216E-2</v>
      </c>
      <c r="AP49" s="22">
        <v>1020.5260000000001</v>
      </c>
      <c r="AQ49" s="23">
        <f t="shared" si="76"/>
        <v>0.84894136672334453</v>
      </c>
      <c r="AR49" s="23">
        <f t="shared" ref="AR49:AR51" si="195">AP49/AP48-1</f>
        <v>-2.8190042905538171E-3</v>
      </c>
      <c r="AS49" s="22">
        <v>386.63900000000001</v>
      </c>
      <c r="AT49" s="23">
        <f t="shared" si="77"/>
        <v>7.3236681777232929E-2</v>
      </c>
      <c r="AU49" s="23">
        <f t="shared" ref="AU49:AU51" si="196">AS49/AS48-1</f>
        <v>1.4816081146535875E-3</v>
      </c>
      <c r="AV49" s="22">
        <v>236.52099999999999</v>
      </c>
      <c r="AW49" s="23">
        <f t="shared" si="78"/>
        <v>6.8427695474782106E-3</v>
      </c>
      <c r="AX49" s="23">
        <f t="shared" ref="AX49:AX51" si="197">AV49/AV48-1</f>
        <v>3.4514280715566503E-2</v>
      </c>
      <c r="AY49" s="22">
        <v>150.11799999999999</v>
      </c>
      <c r="AZ49" s="23">
        <f t="shared" si="79"/>
        <v>4.3430514792696375E-3</v>
      </c>
      <c r="BA49" s="23">
        <f t="shared" ref="BA49:BA51" si="198">AY49/AY48-1</f>
        <v>-4.6488436644499198E-2</v>
      </c>
      <c r="BB49" s="22">
        <v>41.13</v>
      </c>
      <c r="BC49" s="23">
        <f t="shared" si="17"/>
        <v>1.1899286384201777E-3</v>
      </c>
      <c r="BD49" s="23">
        <f t="shared" ref="BD49:BD51" si="199">BB49/BB48-1</f>
        <v>0.23191661425105581</v>
      </c>
      <c r="BE49" s="22" t="s">
        <v>33</v>
      </c>
      <c r="BF49" s="22" t="s">
        <v>33</v>
      </c>
      <c r="BG49" s="22" t="s">
        <v>33</v>
      </c>
      <c r="BH49" s="22">
        <v>0.151</v>
      </c>
      <c r="BI49" s="22">
        <f>BL49+BO49+BR49+BU49</f>
        <v>4010.3739999999998</v>
      </c>
      <c r="BJ49" s="23">
        <f t="shared" si="18"/>
        <v>0.11602379949855776</v>
      </c>
      <c r="BK49" s="23">
        <f>BI49/BI48-1</f>
        <v>8.4881196298654649E-2</v>
      </c>
      <c r="BL49" s="22">
        <v>3317.0250000000001</v>
      </c>
      <c r="BM49" s="23">
        <f t="shared" si="80"/>
        <v>9.596457675311669E-2</v>
      </c>
      <c r="BN49" s="23">
        <f t="shared" ref="BN49:BN51" si="200">BL49/BL48-1</f>
        <v>0.1398143391480493</v>
      </c>
      <c r="BO49" s="22">
        <v>589.22699999999998</v>
      </c>
      <c r="BP49" s="23">
        <f t="shared" si="174"/>
        <v>1.7046877749341258E-2</v>
      </c>
      <c r="BQ49" s="23">
        <f>BO49/BO48-1</f>
        <v>-0.13790540510883242</v>
      </c>
      <c r="BR49" s="22">
        <v>10.613000000000001</v>
      </c>
      <c r="BS49" s="23">
        <f t="shared" si="81"/>
        <v>3.0704382785201427E-4</v>
      </c>
      <c r="BT49" s="23">
        <f t="shared" ref="BT49:BT51" si="201">BR49/BR48-1</f>
        <v>-0.30538647817265518</v>
      </c>
      <c r="BU49" s="22">
        <v>93.509</v>
      </c>
      <c r="BV49" s="23">
        <f t="shared" si="98"/>
        <v>2.7053011682478091E-3</v>
      </c>
      <c r="BW49" s="23">
        <f t="shared" si="94"/>
        <v>6.6297964536176535E-2</v>
      </c>
      <c r="BX49" s="42" t="s">
        <v>35</v>
      </c>
      <c r="BY49" s="24" t="s">
        <v>35</v>
      </c>
      <c r="BZ49" s="23" t="s">
        <v>35</v>
      </c>
    </row>
    <row r="50" spans="1:78" s="25" customFormat="1" ht="13.8" x14ac:dyDescent="0.3">
      <c r="A50" s="45" t="s">
        <v>8</v>
      </c>
      <c r="B50" s="21">
        <v>2019</v>
      </c>
      <c r="C50" s="22">
        <v>50442.186999999998</v>
      </c>
      <c r="D50" s="23">
        <f t="shared" si="67"/>
        <v>0.73244082378902409</v>
      </c>
      <c r="E50" s="22">
        <v>36945.917000000001</v>
      </c>
      <c r="F50" s="23">
        <f>100%</f>
        <v>1</v>
      </c>
      <c r="G50" s="23">
        <f>E50/E49-1</f>
        <v>6.887927816666406E-2</v>
      </c>
      <c r="H50" s="22">
        <v>8123.7809999999999</v>
      </c>
      <c r="I50" s="23">
        <f t="shared" si="68"/>
        <v>0.21988305230047475</v>
      </c>
      <c r="J50" s="23">
        <f>H50/H49-1</f>
        <v>0.15448913544424081</v>
      </c>
      <c r="K50" s="22">
        <v>7654.3050000000003</v>
      </c>
      <c r="L50" s="22">
        <v>469.476</v>
      </c>
      <c r="M50" s="22">
        <v>17542.944</v>
      </c>
      <c r="N50" s="23">
        <f t="shared" si="69"/>
        <v>0.47482767852263619</v>
      </c>
      <c r="O50" s="23">
        <f>M50/M49-1</f>
        <v>4.3139978498511145E-2</v>
      </c>
      <c r="P50" s="22">
        <v>1425.6890000000001</v>
      </c>
      <c r="Q50" s="23">
        <f t="shared" si="70"/>
        <v>3.8588540108505091E-2</v>
      </c>
      <c r="R50" s="23">
        <f t="shared" ref="R50" si="202">P50/P49-1</f>
        <v>0.17595497073081012</v>
      </c>
      <c r="S50" s="22">
        <v>35.383000000000003</v>
      </c>
      <c r="T50" s="22" t="s">
        <v>33</v>
      </c>
      <c r="U50" s="22" t="s">
        <v>33</v>
      </c>
      <c r="V50" s="22">
        <v>0</v>
      </c>
      <c r="W50" s="22">
        <v>558.11599999999999</v>
      </c>
      <c r="X50" s="22">
        <v>831.99</v>
      </c>
      <c r="Y50" s="22" t="s">
        <v>33</v>
      </c>
      <c r="Z50" s="22" t="s">
        <v>33</v>
      </c>
      <c r="AA50" s="22">
        <v>5294.3560000000007</v>
      </c>
      <c r="AB50" s="23">
        <f t="shared" si="71"/>
        <v>0.14330016494109485</v>
      </c>
      <c r="AC50" s="23">
        <f>AA50/AA49-1</f>
        <v>2.8503735716878253E-3</v>
      </c>
      <c r="AD50" s="22">
        <v>399.01100000000002</v>
      </c>
      <c r="AE50" s="23">
        <f t="shared" si="72"/>
        <v>7.5365351328849056E-2</v>
      </c>
      <c r="AF50" s="23">
        <f t="shared" si="191"/>
        <v>5.923874954870767E-2</v>
      </c>
      <c r="AG50" s="22">
        <v>3159.2290000000003</v>
      </c>
      <c r="AH50" s="23">
        <f t="shared" si="73"/>
        <v>0.59671639005763877</v>
      </c>
      <c r="AI50" s="23">
        <f t="shared" si="192"/>
        <v>-4.56585596318968E-2</v>
      </c>
      <c r="AJ50" s="22">
        <v>1319.2250000000001</v>
      </c>
      <c r="AK50" s="23">
        <f t="shared" si="74"/>
        <v>0.24917572599953611</v>
      </c>
      <c r="AL50" s="23">
        <f t="shared" si="193"/>
        <v>9.7419051073274199E-2</v>
      </c>
      <c r="AM50" s="22">
        <v>202.613</v>
      </c>
      <c r="AN50" s="23">
        <f t="shared" si="75"/>
        <v>0.15358486990467887</v>
      </c>
      <c r="AO50" s="23">
        <f t="shared" si="194"/>
        <v>0.11577179360096923</v>
      </c>
      <c r="AP50" s="22">
        <v>1116.6120000000001</v>
      </c>
      <c r="AQ50" s="23">
        <f t="shared" si="76"/>
        <v>0.8464151300953211</v>
      </c>
      <c r="AR50" s="23">
        <f t="shared" si="195"/>
        <v>9.4153407164540681E-2</v>
      </c>
      <c r="AS50" s="22">
        <v>413.00200000000001</v>
      </c>
      <c r="AT50" s="23">
        <f t="shared" si="77"/>
        <v>7.8007976796422449E-2</v>
      </c>
      <c r="AU50" s="23">
        <f t="shared" si="196"/>
        <v>6.8185051171764766E-2</v>
      </c>
      <c r="AV50" s="22">
        <v>252.14400000000001</v>
      </c>
      <c r="AW50" s="23">
        <f t="shared" si="78"/>
        <v>6.8246783534970856E-3</v>
      </c>
      <c r="AX50" s="23">
        <f t="shared" si="197"/>
        <v>6.6053331416660699E-2</v>
      </c>
      <c r="AY50" s="22">
        <v>160.858</v>
      </c>
      <c r="AZ50" s="23">
        <f t="shared" si="79"/>
        <v>4.3538775881513513E-3</v>
      </c>
      <c r="BA50" s="23">
        <f t="shared" si="198"/>
        <v>7.1543718941099677E-2</v>
      </c>
      <c r="BB50" s="22">
        <v>45.437000000000005</v>
      </c>
      <c r="BC50" s="23">
        <f t="shared" si="17"/>
        <v>1.2298246650638014E-3</v>
      </c>
      <c r="BD50" s="23">
        <f t="shared" si="199"/>
        <v>0.10471675176270367</v>
      </c>
      <c r="BE50" s="22" t="s">
        <v>33</v>
      </c>
      <c r="BF50" s="22" t="s">
        <v>33</v>
      </c>
      <c r="BG50" s="22" t="s">
        <v>33</v>
      </c>
      <c r="BH50" s="22">
        <v>9.5000000000000001E-2</v>
      </c>
      <c r="BI50" s="22">
        <f>BL50+BO50+BR50+BU50+BX50</f>
        <v>4341.8470000000007</v>
      </c>
      <c r="BJ50" s="23">
        <f t="shared" si="18"/>
        <v>0.11751899404743427</v>
      </c>
      <c r="BK50" s="23">
        <f>BI50/BI49-1</f>
        <v>8.2653887143693039E-2</v>
      </c>
      <c r="BL50" s="22">
        <v>3616.0040000000004</v>
      </c>
      <c r="BM50" s="23">
        <f t="shared" si="80"/>
        <v>9.7872898918708665E-2</v>
      </c>
      <c r="BN50" s="23">
        <f t="shared" si="200"/>
        <v>9.0134683941182292E-2</v>
      </c>
      <c r="BO50" s="22">
        <v>605.79600000000005</v>
      </c>
      <c r="BP50" s="23">
        <f t="shared" si="174"/>
        <v>1.6396832158747068E-2</v>
      </c>
      <c r="BQ50" s="23">
        <f>BO50/BO49-1</f>
        <v>2.8119892672942903E-2</v>
      </c>
      <c r="BR50" s="22">
        <v>18.143000000000001</v>
      </c>
      <c r="BS50" s="23">
        <f t="shared" si="81"/>
        <v>4.9106914845285885E-4</v>
      </c>
      <c r="BT50" s="23">
        <f t="shared" si="201"/>
        <v>0.70950720814095902</v>
      </c>
      <c r="BU50" s="22">
        <v>101.90400000000001</v>
      </c>
      <c r="BV50" s="23">
        <f t="shared" si="98"/>
        <v>2.7581938215256643E-3</v>
      </c>
      <c r="BW50" s="23">
        <f t="shared" si="94"/>
        <v>8.977745457656483E-2</v>
      </c>
      <c r="BX50" s="42">
        <v>0</v>
      </c>
      <c r="BY50" s="23">
        <f>BX50/$E50</f>
        <v>0</v>
      </c>
      <c r="BZ50" s="23" t="s">
        <v>35</v>
      </c>
    </row>
    <row r="51" spans="1:78" s="25" customFormat="1" ht="13.8" x14ac:dyDescent="0.3">
      <c r="A51" s="46" t="s">
        <v>8</v>
      </c>
      <c r="B51" s="21">
        <v>2020</v>
      </c>
      <c r="C51" s="22">
        <v>49845.406000000003</v>
      </c>
      <c r="D51" s="23">
        <f t="shared" si="67"/>
        <v>0.7383563091049955</v>
      </c>
      <c r="E51" s="22">
        <v>36803.67</v>
      </c>
      <c r="F51" s="23">
        <f>100%</f>
        <v>1</v>
      </c>
      <c r="G51" s="23">
        <f>E51/E50-1</f>
        <v>-3.8501412754217146E-3</v>
      </c>
      <c r="H51" s="22">
        <v>5763.6580000000004</v>
      </c>
      <c r="I51" s="23">
        <f t="shared" si="68"/>
        <v>0.15660552330786578</v>
      </c>
      <c r="J51" s="23">
        <f>H51/H50-1</f>
        <v>-0.29052026390174723</v>
      </c>
      <c r="K51" s="22">
        <v>5548.7820000000002</v>
      </c>
      <c r="L51" s="22">
        <v>214.876</v>
      </c>
      <c r="M51" s="22">
        <v>18958.058000000001</v>
      </c>
      <c r="N51" s="23">
        <f t="shared" si="69"/>
        <v>0.51511324821682192</v>
      </c>
      <c r="O51" s="23">
        <f>M51/M50-1</f>
        <v>8.0665708104637579E-2</v>
      </c>
      <c r="P51" s="22">
        <v>2173.8339999999998</v>
      </c>
      <c r="Q51" s="23">
        <f t="shared" si="70"/>
        <v>5.9065685568857669E-2</v>
      </c>
      <c r="R51" s="23">
        <f t="shared" ref="R51" si="203">P51/P50-1</f>
        <v>0.5247603088752173</v>
      </c>
      <c r="S51" s="26">
        <v>860.10599999999999</v>
      </c>
      <c r="T51" s="22">
        <v>0</v>
      </c>
      <c r="U51" s="22" t="s">
        <v>33</v>
      </c>
      <c r="V51" s="22">
        <v>0</v>
      </c>
      <c r="W51" s="22">
        <v>623.85299999999995</v>
      </c>
      <c r="X51" s="26">
        <v>689.71699999999998</v>
      </c>
      <c r="Y51" s="22">
        <v>0</v>
      </c>
      <c r="Z51" s="22" t="s">
        <v>35</v>
      </c>
      <c r="AA51" s="22">
        <v>5399.8270000000002</v>
      </c>
      <c r="AB51" s="23">
        <f t="shared" si="71"/>
        <v>0.14671979723761247</v>
      </c>
      <c r="AC51" s="23">
        <f>AA51/AA50-1</f>
        <v>1.9921403094162793E-2</v>
      </c>
      <c r="AD51" s="22">
        <v>446.57499999999999</v>
      </c>
      <c r="AE51" s="23">
        <f t="shared" si="72"/>
        <v>8.2701723592255819E-2</v>
      </c>
      <c r="AF51" s="23">
        <f t="shared" si="191"/>
        <v>0.11920473370408335</v>
      </c>
      <c r="AG51" s="22">
        <v>3168.7939999999999</v>
      </c>
      <c r="AH51" s="23">
        <f t="shared" si="73"/>
        <v>0.5868325040783714</v>
      </c>
      <c r="AI51" s="23">
        <f t="shared" si="192"/>
        <v>3.0276374393878314E-3</v>
      </c>
      <c r="AJ51" s="22">
        <v>1396.569</v>
      </c>
      <c r="AK51" s="23">
        <f t="shared" si="74"/>
        <v>0.25863217469744865</v>
      </c>
      <c r="AL51" s="23">
        <f t="shared" si="193"/>
        <v>5.8628361348518787E-2</v>
      </c>
      <c r="AM51" s="22">
        <v>219.995</v>
      </c>
      <c r="AN51" s="23">
        <f t="shared" si="75"/>
        <v>0.15752533530387686</v>
      </c>
      <c r="AO51" s="23">
        <f t="shared" si="194"/>
        <v>8.5789164564958886E-2</v>
      </c>
      <c r="AP51" s="22">
        <v>1176.5740000000001</v>
      </c>
      <c r="AQ51" s="23">
        <f t="shared" si="76"/>
        <v>0.8424746646961232</v>
      </c>
      <c r="AR51" s="23">
        <f t="shared" si="195"/>
        <v>5.3699942325534655E-2</v>
      </c>
      <c r="AS51" s="22">
        <v>385.56099999999998</v>
      </c>
      <c r="AT51" s="23">
        <f t="shared" si="77"/>
        <v>7.1402472708847892E-2</v>
      </c>
      <c r="AU51" s="23">
        <f t="shared" si="196"/>
        <v>-6.6442777516815932E-2</v>
      </c>
      <c r="AV51" s="22">
        <v>231.292</v>
      </c>
      <c r="AW51" s="23">
        <f t="shared" si="78"/>
        <v>6.2844819551963168E-3</v>
      </c>
      <c r="AX51" s="23">
        <f t="shared" si="197"/>
        <v>-8.2698775303001515E-2</v>
      </c>
      <c r="AY51" s="22">
        <v>154.26900000000001</v>
      </c>
      <c r="AZ51" s="23">
        <f t="shared" si="79"/>
        <v>4.1916743629100035E-3</v>
      </c>
      <c r="BA51" s="23">
        <f t="shared" si="198"/>
        <v>-4.0961593455096978E-2</v>
      </c>
      <c r="BB51" s="22">
        <v>63.183</v>
      </c>
      <c r="BC51" s="23">
        <f t="shared" si="17"/>
        <v>1.7167581385225984E-3</v>
      </c>
      <c r="BD51" s="23">
        <f t="shared" si="199"/>
        <v>0.39056275722428846</v>
      </c>
      <c r="BE51" s="22" t="s">
        <v>35</v>
      </c>
      <c r="BF51" s="22" t="s">
        <v>35</v>
      </c>
      <c r="BG51" s="22" t="s">
        <v>35</v>
      </c>
      <c r="BH51" s="22">
        <v>0.17799999999999999</v>
      </c>
      <c r="BI51" s="22">
        <f>BL51+BO51+BR51+BU51+BX51</f>
        <v>4264.5439999999999</v>
      </c>
      <c r="BJ51" s="23">
        <f t="shared" si="18"/>
        <v>0.1158727920340553</v>
      </c>
      <c r="BK51" s="23">
        <f>BI51/BI50-1</f>
        <v>-1.7804174122211358E-2</v>
      </c>
      <c r="BL51" s="22">
        <v>3675.2020000000002</v>
      </c>
      <c r="BM51" s="23">
        <f t="shared" si="80"/>
        <v>9.9859660734921279E-2</v>
      </c>
      <c r="BN51" s="23">
        <f t="shared" si="200"/>
        <v>1.6371110208948769E-2</v>
      </c>
      <c r="BO51" s="22">
        <v>523.30700000000002</v>
      </c>
      <c r="BP51" s="23">
        <f t="shared" si="174"/>
        <v>1.4218880888780931E-2</v>
      </c>
      <c r="BQ51" s="23">
        <f>BO51/BO50-1</f>
        <v>-0.13616630020667031</v>
      </c>
      <c r="BR51" s="22">
        <v>12.692</v>
      </c>
      <c r="BS51" s="23">
        <f t="shared" si="81"/>
        <v>3.4485691236770682E-4</v>
      </c>
      <c r="BT51" s="23">
        <f t="shared" si="201"/>
        <v>-0.30044645317753405</v>
      </c>
      <c r="BU51" s="22">
        <v>52.646999999999998</v>
      </c>
      <c r="BV51" s="23">
        <f t="shared" si="98"/>
        <v>1.430482340483979E-3</v>
      </c>
      <c r="BW51" s="23">
        <f t="shared" si="94"/>
        <v>-0.48336669806877064</v>
      </c>
      <c r="BX51" s="42">
        <v>0.69599999999999995</v>
      </c>
      <c r="BY51" s="23">
        <f>BX51/$E51</f>
        <v>1.8911157501412224E-5</v>
      </c>
      <c r="BZ51" s="23" t="e">
        <f t="shared" ref="BZ51" si="204">BX51/BX50-1</f>
        <v>#DIV/0!</v>
      </c>
    </row>
    <row r="52" spans="1:78" s="25" customFormat="1" ht="13.8" x14ac:dyDescent="0.3">
      <c r="A52" s="44" t="s">
        <v>9</v>
      </c>
      <c r="B52" s="21">
        <v>2017</v>
      </c>
      <c r="C52" s="22">
        <v>28404.365000000002</v>
      </c>
      <c r="D52" s="23">
        <f t="shared" si="67"/>
        <v>0.68031237452412685</v>
      </c>
      <c r="E52" s="22">
        <v>19323.841</v>
      </c>
      <c r="F52" s="23">
        <f>100%</f>
        <v>1</v>
      </c>
      <c r="G52" s="23"/>
      <c r="H52" s="22">
        <v>4502.6469999999999</v>
      </c>
      <c r="I52" s="23">
        <f t="shared" si="68"/>
        <v>0.2330099383450733</v>
      </c>
      <c r="J52" s="23"/>
      <c r="K52" s="22">
        <v>3625.4050000000002</v>
      </c>
      <c r="L52" s="22">
        <v>877.24199999999996</v>
      </c>
      <c r="M52" s="22">
        <v>9268.2720000000008</v>
      </c>
      <c r="N52" s="23">
        <f t="shared" si="69"/>
        <v>0.47962886881547001</v>
      </c>
      <c r="O52" s="23"/>
      <c r="P52" s="22">
        <v>400.63800000000003</v>
      </c>
      <c r="Q52" s="23">
        <f t="shared" si="70"/>
        <v>2.0732834636757777E-2</v>
      </c>
      <c r="R52" s="23"/>
      <c r="S52" s="22">
        <v>0.01</v>
      </c>
      <c r="T52" s="22" t="s">
        <v>33</v>
      </c>
      <c r="U52" s="22" t="s">
        <v>33</v>
      </c>
      <c r="V52" s="22">
        <v>0</v>
      </c>
      <c r="W52" s="22">
        <v>400.62800000000004</v>
      </c>
      <c r="X52" s="22">
        <v>0</v>
      </c>
      <c r="Y52" s="22" t="s">
        <v>33</v>
      </c>
      <c r="Z52" s="22" t="s">
        <v>33</v>
      </c>
      <c r="AA52" s="22">
        <v>3511.9190000000003</v>
      </c>
      <c r="AB52" s="23">
        <f t="shared" si="71"/>
        <v>0.18174021407027724</v>
      </c>
      <c r="AC52" s="23"/>
      <c r="AD52" s="22">
        <v>234.60400000000001</v>
      </c>
      <c r="AE52" s="23">
        <f t="shared" si="72"/>
        <v>6.6802224083186423E-2</v>
      </c>
      <c r="AF52" s="23"/>
      <c r="AG52" s="22">
        <v>2057.893</v>
      </c>
      <c r="AH52" s="23">
        <f t="shared" si="73"/>
        <v>0.58597393618702476</v>
      </c>
      <c r="AI52" s="23"/>
      <c r="AJ52" s="22">
        <v>680.19900000000007</v>
      </c>
      <c r="AK52" s="23">
        <f t="shared" si="74"/>
        <v>0.19368299781401566</v>
      </c>
      <c r="AL52" s="23"/>
      <c r="AM52" s="22">
        <v>92.555000000000007</v>
      </c>
      <c r="AN52" s="23">
        <f t="shared" si="75"/>
        <v>0.13607047349378637</v>
      </c>
      <c r="AO52" s="23"/>
      <c r="AP52" s="22">
        <v>587.64400000000001</v>
      </c>
      <c r="AQ52" s="23">
        <f t="shared" si="76"/>
        <v>0.86392952650621357</v>
      </c>
      <c r="AR52" s="23"/>
      <c r="AS52" s="22">
        <v>538.44200000000001</v>
      </c>
      <c r="AT52" s="23">
        <f t="shared" si="77"/>
        <v>0.15331845637669889</v>
      </c>
      <c r="AU52" s="23"/>
      <c r="AV52" s="22">
        <v>342.91800000000001</v>
      </c>
      <c r="AW52" s="23">
        <f t="shared" si="78"/>
        <v>1.7745850837832915E-2</v>
      </c>
      <c r="AX52" s="23"/>
      <c r="AY52" s="22">
        <v>195.524</v>
      </c>
      <c r="AZ52" s="23">
        <f t="shared" si="79"/>
        <v>1.0118278244992805E-2</v>
      </c>
      <c r="BA52" s="23"/>
      <c r="BB52" s="22">
        <v>90.39</v>
      </c>
      <c r="BC52" s="23">
        <f t="shared" si="17"/>
        <v>4.677641468898445E-3</v>
      </c>
      <c r="BD52" s="23"/>
      <c r="BE52" s="22" t="s">
        <v>33</v>
      </c>
      <c r="BF52" s="22" t="s">
        <v>33</v>
      </c>
      <c r="BG52" s="22" t="s">
        <v>33</v>
      </c>
      <c r="BH52" s="22">
        <v>79.72</v>
      </c>
      <c r="BI52" s="22">
        <f>BL52+BO52+BR52+BU52</f>
        <v>1439.5030000000002</v>
      </c>
      <c r="BJ52" s="23">
        <f t="shared" si="18"/>
        <v>7.4493626810529026E-2</v>
      </c>
      <c r="BK52" s="23"/>
      <c r="BL52" s="22">
        <v>987.21300000000008</v>
      </c>
      <c r="BM52" s="23">
        <f t="shared" si="80"/>
        <v>5.1087824620374388E-2</v>
      </c>
      <c r="BN52" s="23"/>
      <c r="BO52" s="22">
        <v>337.32</v>
      </c>
      <c r="BP52" s="23">
        <f t="shared" si="174"/>
        <v>1.7456156878955895E-2</v>
      </c>
      <c r="BQ52" s="23"/>
      <c r="BR52" s="22">
        <v>47.959000000000003</v>
      </c>
      <c r="BS52" s="23">
        <f t="shared" si="81"/>
        <v>2.4818564797754235E-3</v>
      </c>
      <c r="BT52" s="23"/>
      <c r="BU52" s="22">
        <v>67.010999999999996</v>
      </c>
      <c r="BV52" s="23">
        <f t="shared" si="98"/>
        <v>3.4677888314233176E-3</v>
      </c>
      <c r="BW52" s="23"/>
      <c r="BX52" s="42" t="s">
        <v>35</v>
      </c>
      <c r="BY52" s="24" t="s">
        <v>35</v>
      </c>
      <c r="BZ52" s="23"/>
    </row>
    <row r="53" spans="1:78" s="25" customFormat="1" ht="13.8" x14ac:dyDescent="0.3">
      <c r="A53" s="45" t="s">
        <v>9</v>
      </c>
      <c r="B53" s="21">
        <v>2018</v>
      </c>
      <c r="C53" s="22">
        <v>27089.466</v>
      </c>
      <c r="D53" s="23">
        <f t="shared" si="67"/>
        <v>0.74501653151819247</v>
      </c>
      <c r="E53" s="22">
        <v>20182.100000000002</v>
      </c>
      <c r="F53" s="23">
        <f>100%</f>
        <v>1</v>
      </c>
      <c r="G53" s="23">
        <f>E53/E52-1</f>
        <v>4.4414513656990007E-2</v>
      </c>
      <c r="H53" s="22">
        <v>4210.5360000000001</v>
      </c>
      <c r="I53" s="23">
        <f t="shared" si="68"/>
        <v>0.20862724889877662</v>
      </c>
      <c r="J53" s="23">
        <f>H53/H52-1</f>
        <v>-6.4875394406889941E-2</v>
      </c>
      <c r="K53" s="22">
        <v>3308.6149999999998</v>
      </c>
      <c r="L53" s="22">
        <v>901.92100000000005</v>
      </c>
      <c r="M53" s="22">
        <v>10010.946</v>
      </c>
      <c r="N53" s="23">
        <f t="shared" si="69"/>
        <v>0.4960309383067173</v>
      </c>
      <c r="O53" s="23">
        <f>M53/M52-1</f>
        <v>8.0130794607667921E-2</v>
      </c>
      <c r="P53" s="22">
        <v>371.02800000000002</v>
      </c>
      <c r="Q53" s="23">
        <f t="shared" si="70"/>
        <v>1.8384013556567453E-2</v>
      </c>
      <c r="R53" s="23">
        <f t="shared" ref="R53" si="205">P53/P52-1</f>
        <v>-7.3907118146556261E-2</v>
      </c>
      <c r="S53" s="22">
        <v>0</v>
      </c>
      <c r="T53" s="22" t="s">
        <v>33</v>
      </c>
      <c r="U53" s="22" t="s">
        <v>33</v>
      </c>
      <c r="V53" s="22">
        <v>0</v>
      </c>
      <c r="W53" s="22">
        <v>371.02800000000002</v>
      </c>
      <c r="X53" s="22">
        <v>0</v>
      </c>
      <c r="Y53" s="22" t="s">
        <v>33</v>
      </c>
      <c r="Z53" s="22" t="s">
        <v>33</v>
      </c>
      <c r="AA53" s="22">
        <v>3900.7080000000001</v>
      </c>
      <c r="AB53" s="23">
        <f t="shared" si="71"/>
        <v>0.19327562543045568</v>
      </c>
      <c r="AC53" s="23">
        <f>AA53/AA52-1</f>
        <v>0.11070557151232685</v>
      </c>
      <c r="AD53" s="22">
        <v>229.66900000000001</v>
      </c>
      <c r="AE53" s="23">
        <f t="shared" si="72"/>
        <v>5.8878798413006049E-2</v>
      </c>
      <c r="AF53" s="23">
        <f t="shared" ref="AF53:AF55" si="206">AD53/AD52-1</f>
        <v>-2.1035446965951166E-2</v>
      </c>
      <c r="AG53" s="22">
        <v>2423.6730000000002</v>
      </c>
      <c r="AH53" s="23">
        <f t="shared" si="73"/>
        <v>0.6213418179468958</v>
      </c>
      <c r="AI53" s="23">
        <f t="shared" ref="AI53:AI55" si="207">AG53/AG52-1</f>
        <v>0.1777449070481314</v>
      </c>
      <c r="AJ53" s="22">
        <v>721.93700000000001</v>
      </c>
      <c r="AK53" s="23">
        <f t="shared" si="74"/>
        <v>0.18507845242453422</v>
      </c>
      <c r="AL53" s="23">
        <f t="shared" ref="AL53:AL55" si="208">AJ53/AJ52-1</f>
        <v>6.1361454515516778E-2</v>
      </c>
      <c r="AM53" s="22">
        <v>101.363</v>
      </c>
      <c r="AN53" s="23">
        <f t="shared" si="75"/>
        <v>0.14040421809659293</v>
      </c>
      <c r="AO53" s="23">
        <f t="shared" ref="AO53:AO55" si="209">AM53/AM52-1</f>
        <v>9.5165037005023878E-2</v>
      </c>
      <c r="AP53" s="22">
        <v>620.57400000000007</v>
      </c>
      <c r="AQ53" s="23">
        <f t="shared" si="76"/>
        <v>0.85959578190340713</v>
      </c>
      <c r="AR53" s="23">
        <f t="shared" ref="AR53:AR55" si="210">AP53/AP52-1</f>
        <v>5.6037328722832402E-2</v>
      </c>
      <c r="AS53" s="22">
        <v>524.30100000000004</v>
      </c>
      <c r="AT53" s="23">
        <f t="shared" si="77"/>
        <v>0.13441175294331184</v>
      </c>
      <c r="AU53" s="23">
        <f t="shared" ref="AU53:AU55" si="211">AS53/AS52-1</f>
        <v>-2.6262810107680945E-2</v>
      </c>
      <c r="AV53" s="22">
        <v>333.68099999999998</v>
      </c>
      <c r="AW53" s="23">
        <f t="shared" si="78"/>
        <v>1.653351236987231E-2</v>
      </c>
      <c r="AX53" s="23">
        <f t="shared" ref="AX53:AX55" si="212">AV53/AV52-1</f>
        <v>-2.6936468776792233E-2</v>
      </c>
      <c r="AY53" s="22">
        <v>190.62</v>
      </c>
      <c r="AZ53" s="23">
        <f t="shared" si="79"/>
        <v>9.4450032454501745E-3</v>
      </c>
      <c r="BA53" s="23">
        <f t="shared" ref="BA53:BA55" si="213">AY53/AY52-1</f>
        <v>-2.508131994026308E-2</v>
      </c>
      <c r="BB53" s="22">
        <v>67.088999999999999</v>
      </c>
      <c r="BC53" s="23">
        <f t="shared" si="17"/>
        <v>3.3241833109537654E-3</v>
      </c>
      <c r="BD53" s="23">
        <f t="shared" ref="BD53:BD55" si="214">BB53/BB52-1</f>
        <v>-0.25778294059077334</v>
      </c>
      <c r="BE53" s="22" t="s">
        <v>33</v>
      </c>
      <c r="BF53" s="22" t="s">
        <v>33</v>
      </c>
      <c r="BG53" s="22" t="s">
        <v>33</v>
      </c>
      <c r="BH53" s="22">
        <v>54.401000000000003</v>
      </c>
      <c r="BI53" s="22">
        <f>BL53+BO53+BR53+BU53</f>
        <v>1502.213</v>
      </c>
      <c r="BJ53" s="23">
        <f t="shared" si="18"/>
        <v>7.4432938098612123E-2</v>
      </c>
      <c r="BK53" s="23">
        <f>BI53/BI52-1</f>
        <v>4.3563646619701135E-2</v>
      </c>
      <c r="BL53" s="22">
        <v>1097.463</v>
      </c>
      <c r="BM53" s="23">
        <f t="shared" si="80"/>
        <v>5.4378037964334727E-2</v>
      </c>
      <c r="BN53" s="23">
        <f t="shared" ref="BN53:BN55" si="215">BL53/BL52-1</f>
        <v>0.11167802693035833</v>
      </c>
      <c r="BO53" s="22">
        <v>295.65700000000004</v>
      </c>
      <c r="BP53" s="23">
        <f t="shared" si="174"/>
        <v>1.4649466606547387E-2</v>
      </c>
      <c r="BQ53" s="23">
        <f>BO53/BO52-1</f>
        <v>-0.12351179888533126</v>
      </c>
      <c r="BR53" s="22">
        <v>44.719000000000001</v>
      </c>
      <c r="BS53" s="23">
        <f t="shared" si="81"/>
        <v>2.2157753652989527E-3</v>
      </c>
      <c r="BT53" s="23">
        <f t="shared" ref="BT53:BT55" si="216">BR53/BR52-1</f>
        <v>-6.7557705540148949E-2</v>
      </c>
      <c r="BU53" s="22">
        <v>64.374000000000009</v>
      </c>
      <c r="BV53" s="23">
        <f t="shared" si="98"/>
        <v>3.1896581624310653E-3</v>
      </c>
      <c r="BW53" s="23">
        <f t="shared" si="94"/>
        <v>-3.9351748220441185E-2</v>
      </c>
      <c r="BX53" s="42" t="s">
        <v>35</v>
      </c>
      <c r="BY53" s="24" t="s">
        <v>35</v>
      </c>
      <c r="BZ53" s="23" t="s">
        <v>35</v>
      </c>
    </row>
    <row r="54" spans="1:78" s="25" customFormat="1" ht="13.8" x14ac:dyDescent="0.3">
      <c r="A54" s="45" t="s">
        <v>9</v>
      </c>
      <c r="B54" s="21">
        <v>2019</v>
      </c>
      <c r="C54" s="22">
        <v>30964.063999999998</v>
      </c>
      <c r="D54" s="23">
        <f t="shared" si="67"/>
        <v>0.68531934309398157</v>
      </c>
      <c r="E54" s="22">
        <v>21220.272000000001</v>
      </c>
      <c r="F54" s="23">
        <f>100%</f>
        <v>1</v>
      </c>
      <c r="G54" s="23">
        <f>E54/E53-1</f>
        <v>5.144023664534414E-2</v>
      </c>
      <c r="H54" s="22">
        <v>4564.1850000000004</v>
      </c>
      <c r="I54" s="23">
        <f t="shared" si="68"/>
        <v>0.2150860742972569</v>
      </c>
      <c r="J54" s="23">
        <f>H54/H53-1</f>
        <v>8.3991444319678088E-2</v>
      </c>
      <c r="K54" s="22">
        <v>3676.1390000000001</v>
      </c>
      <c r="L54" s="22">
        <v>888.04600000000005</v>
      </c>
      <c r="M54" s="22">
        <v>10586.569</v>
      </c>
      <c r="N54" s="23">
        <f t="shared" si="69"/>
        <v>0.49888941103111212</v>
      </c>
      <c r="O54" s="23">
        <f>M54/M53-1</f>
        <v>5.749936119923138E-2</v>
      </c>
      <c r="P54" s="22">
        <v>348.42900000000003</v>
      </c>
      <c r="Q54" s="23">
        <f t="shared" si="70"/>
        <v>1.6419629305411354E-2</v>
      </c>
      <c r="R54" s="23">
        <f t="shared" ref="R54" si="217">P54/P53-1</f>
        <v>-6.0909149713768151E-2</v>
      </c>
      <c r="S54" s="22">
        <v>0</v>
      </c>
      <c r="T54" s="22" t="s">
        <v>33</v>
      </c>
      <c r="U54" s="22" t="s">
        <v>33</v>
      </c>
      <c r="V54" s="22">
        <v>0</v>
      </c>
      <c r="W54" s="22">
        <v>348.42900000000003</v>
      </c>
      <c r="X54" s="22">
        <v>0</v>
      </c>
      <c r="Y54" s="22" t="s">
        <v>33</v>
      </c>
      <c r="Z54" s="22" t="s">
        <v>33</v>
      </c>
      <c r="AA54" s="22">
        <v>3900.3020000000001</v>
      </c>
      <c r="AB54" s="23">
        <f t="shared" si="71"/>
        <v>0.18380075429758863</v>
      </c>
      <c r="AC54" s="23">
        <f>AA54/AA53-1</f>
        <v>-1.0408366891345722E-4</v>
      </c>
      <c r="AD54" s="22">
        <v>250.17700000000002</v>
      </c>
      <c r="AE54" s="23">
        <f t="shared" si="72"/>
        <v>6.4142981748592801E-2</v>
      </c>
      <c r="AF54" s="23">
        <f t="shared" si="206"/>
        <v>8.9293722705284573E-2</v>
      </c>
      <c r="AG54" s="22">
        <v>2313.7550000000001</v>
      </c>
      <c r="AH54" s="23">
        <f t="shared" si="73"/>
        <v>0.59322457594309363</v>
      </c>
      <c r="AI54" s="23">
        <f t="shared" si="207"/>
        <v>-4.5351827577400083E-2</v>
      </c>
      <c r="AJ54" s="22">
        <v>793.221</v>
      </c>
      <c r="AK54" s="23">
        <f t="shared" si="74"/>
        <v>0.20337425153231722</v>
      </c>
      <c r="AL54" s="23">
        <f t="shared" si="208"/>
        <v>9.873991774905555E-2</v>
      </c>
      <c r="AM54" s="22">
        <v>119.64500000000001</v>
      </c>
      <c r="AN54" s="23">
        <f t="shared" si="75"/>
        <v>0.15083438285168951</v>
      </c>
      <c r="AO54" s="23">
        <f t="shared" si="209"/>
        <v>0.18036167043201168</v>
      </c>
      <c r="AP54" s="22">
        <v>673.57600000000002</v>
      </c>
      <c r="AQ54" s="23">
        <f t="shared" si="76"/>
        <v>0.84916561714831051</v>
      </c>
      <c r="AR54" s="23">
        <f t="shared" si="210"/>
        <v>8.5408025473190818E-2</v>
      </c>
      <c r="AS54" s="22">
        <v>541.60199999999998</v>
      </c>
      <c r="AT54" s="23">
        <f t="shared" si="77"/>
        <v>0.1388615548231906</v>
      </c>
      <c r="AU54" s="23">
        <f t="shared" si="211"/>
        <v>3.2998220487849395E-2</v>
      </c>
      <c r="AV54" s="22">
        <v>357.697</v>
      </c>
      <c r="AW54" s="23">
        <f t="shared" si="78"/>
        <v>1.6856381482763274E-2</v>
      </c>
      <c r="AX54" s="23">
        <f t="shared" si="212"/>
        <v>7.197293223168244E-2</v>
      </c>
      <c r="AY54" s="22">
        <v>183.905</v>
      </c>
      <c r="AZ54" s="23">
        <f t="shared" si="79"/>
        <v>8.6664770366751184E-3</v>
      </c>
      <c r="BA54" s="23">
        <f t="shared" si="213"/>
        <v>-3.522715349910821E-2</v>
      </c>
      <c r="BB54" s="22">
        <v>56.382000000000005</v>
      </c>
      <c r="BC54" s="23">
        <f t="shared" si="17"/>
        <v>2.6569876201398362E-3</v>
      </c>
      <c r="BD54" s="23">
        <f t="shared" si="214"/>
        <v>-0.15959397218620031</v>
      </c>
      <c r="BE54" s="22" t="s">
        <v>33</v>
      </c>
      <c r="BF54" s="22" t="s">
        <v>33</v>
      </c>
      <c r="BG54" s="22" t="s">
        <v>33</v>
      </c>
      <c r="BH54" s="22">
        <v>41.018000000000001</v>
      </c>
      <c r="BI54" s="22">
        <f>BL54+BO54+BR54+BU54+BX54</f>
        <v>1629.7170000000001</v>
      </c>
      <c r="BJ54" s="23">
        <f t="shared" si="18"/>
        <v>7.6800005202572338E-2</v>
      </c>
      <c r="BK54" s="23">
        <f>BI54/BI53-1</f>
        <v>8.4877444144072944E-2</v>
      </c>
      <c r="BL54" s="22">
        <v>1189.9770000000001</v>
      </c>
      <c r="BM54" s="23">
        <f t="shared" si="80"/>
        <v>5.6077367905557479E-2</v>
      </c>
      <c r="BN54" s="23">
        <f t="shared" si="215"/>
        <v>8.429805834000792E-2</v>
      </c>
      <c r="BO54" s="22">
        <v>309.34500000000003</v>
      </c>
      <c r="BP54" s="23">
        <f t="shared" si="174"/>
        <v>1.4577805600229818E-2</v>
      </c>
      <c r="BQ54" s="23">
        <f>BO54/BO53-1</f>
        <v>4.6296891330156242E-2</v>
      </c>
      <c r="BR54" s="22">
        <v>68.743000000000009</v>
      </c>
      <c r="BS54" s="23">
        <f t="shared" si="81"/>
        <v>3.2394966473568297E-3</v>
      </c>
      <c r="BT54" s="23">
        <f t="shared" si="216"/>
        <v>0.53722131532458262</v>
      </c>
      <c r="BU54" s="22">
        <v>61.652000000000001</v>
      </c>
      <c r="BV54" s="23">
        <f t="shared" si="98"/>
        <v>2.905335049428207E-3</v>
      </c>
      <c r="BW54" s="23">
        <f t="shared" si="94"/>
        <v>-4.2284151986827112E-2</v>
      </c>
      <c r="BX54" s="42">
        <v>0</v>
      </c>
      <c r="BY54" s="23">
        <f>BX54/$E54</f>
        <v>0</v>
      </c>
      <c r="BZ54" s="23" t="s">
        <v>35</v>
      </c>
    </row>
    <row r="55" spans="1:78" s="25" customFormat="1" ht="13.8" x14ac:dyDescent="0.3">
      <c r="A55" s="46" t="s">
        <v>9</v>
      </c>
      <c r="B55" s="21">
        <v>2020</v>
      </c>
      <c r="C55" s="22">
        <v>32776.343000000001</v>
      </c>
      <c r="D55" s="23">
        <f t="shared" si="67"/>
        <v>0.66376071912598666</v>
      </c>
      <c r="E55" s="22">
        <v>21755.649000000001</v>
      </c>
      <c r="F55" s="23">
        <f>100%</f>
        <v>1</v>
      </c>
      <c r="G55" s="23">
        <f>E55/E54-1</f>
        <v>2.5229506954482117E-2</v>
      </c>
      <c r="H55" s="22">
        <v>4370.9639999999999</v>
      </c>
      <c r="I55" s="23">
        <f t="shared" si="68"/>
        <v>0.20091168045595881</v>
      </c>
      <c r="J55" s="23">
        <f>H55/H54-1</f>
        <v>-4.2334173570966249E-2</v>
      </c>
      <c r="K55" s="22">
        <v>3759.1039999999998</v>
      </c>
      <c r="L55" s="22">
        <v>611.86</v>
      </c>
      <c r="M55" s="22">
        <v>11431.24</v>
      </c>
      <c r="N55" s="23">
        <f t="shared" si="69"/>
        <v>0.52543778399807783</v>
      </c>
      <c r="O55" s="23">
        <f>M55/M54-1</f>
        <v>7.9787039597059239E-2</v>
      </c>
      <c r="P55" s="22">
        <v>386.66300000000001</v>
      </c>
      <c r="Q55" s="23">
        <f t="shared" si="70"/>
        <v>1.777299312008573E-2</v>
      </c>
      <c r="R55" s="23">
        <f t="shared" ref="R55" si="218">P55/P54-1</f>
        <v>0.10973254235439645</v>
      </c>
      <c r="S55" s="26">
        <v>27.827000000000002</v>
      </c>
      <c r="T55" s="22">
        <v>0</v>
      </c>
      <c r="U55" s="22" t="s">
        <v>33</v>
      </c>
      <c r="V55" s="22">
        <v>0</v>
      </c>
      <c r="W55" s="22">
        <v>358.83600000000001</v>
      </c>
      <c r="X55" s="22">
        <v>0</v>
      </c>
      <c r="Y55" s="22">
        <v>0</v>
      </c>
      <c r="Z55" s="22" t="s">
        <v>35</v>
      </c>
      <c r="AA55" s="22">
        <v>3721.607</v>
      </c>
      <c r="AB55" s="23">
        <f t="shared" si="71"/>
        <v>0.17106393838216455</v>
      </c>
      <c r="AC55" s="23">
        <f>AA55/AA54-1</f>
        <v>-4.5815682990701823E-2</v>
      </c>
      <c r="AD55" s="22">
        <v>251.55500000000001</v>
      </c>
      <c r="AE55" s="23">
        <f t="shared" si="72"/>
        <v>6.7593112330237987E-2</v>
      </c>
      <c r="AF55" s="23">
        <f t="shared" si="206"/>
        <v>5.5081002650123612E-3</v>
      </c>
      <c r="AG55" s="22">
        <v>2112.424</v>
      </c>
      <c r="AH55" s="23">
        <f t="shared" si="73"/>
        <v>0.56761071225414184</v>
      </c>
      <c r="AI55" s="23">
        <f t="shared" si="207"/>
        <v>-8.7014830870165594E-2</v>
      </c>
      <c r="AJ55" s="22">
        <v>837.34299999999996</v>
      </c>
      <c r="AK55" s="23">
        <f t="shared" si="74"/>
        <v>0.22499500887654175</v>
      </c>
      <c r="AL55" s="23">
        <f t="shared" si="208"/>
        <v>5.5623842535686752E-2</v>
      </c>
      <c r="AM55" s="22">
        <v>120.35599999999999</v>
      </c>
      <c r="AN55" s="23">
        <f t="shared" si="75"/>
        <v>0.14373560177848266</v>
      </c>
      <c r="AO55" s="23">
        <f t="shared" si="209"/>
        <v>5.9425801328929495E-3</v>
      </c>
      <c r="AP55" s="22">
        <v>716.98699999999997</v>
      </c>
      <c r="AQ55" s="23">
        <f t="shared" si="76"/>
        <v>0.85626439822151734</v>
      </c>
      <c r="AR55" s="23">
        <f t="shared" si="210"/>
        <v>6.4448555174174693E-2</v>
      </c>
      <c r="AS55" s="22">
        <v>519.62</v>
      </c>
      <c r="AT55" s="23">
        <f t="shared" si="77"/>
        <v>0.13962248028875698</v>
      </c>
      <c r="AU55" s="23">
        <f t="shared" si="211"/>
        <v>-4.0586999309455973E-2</v>
      </c>
      <c r="AV55" s="22">
        <v>346.89400000000001</v>
      </c>
      <c r="AW55" s="23">
        <f t="shared" si="78"/>
        <v>1.594500812179862E-2</v>
      </c>
      <c r="AX55" s="23">
        <f t="shared" si="212"/>
        <v>-3.0201539291635049E-2</v>
      </c>
      <c r="AY55" s="22">
        <v>172.726</v>
      </c>
      <c r="AZ55" s="23">
        <f t="shared" si="79"/>
        <v>7.93936324308229E-3</v>
      </c>
      <c r="BA55" s="23">
        <f t="shared" si="213"/>
        <v>-6.0786819281694382E-2</v>
      </c>
      <c r="BB55" s="22">
        <v>78.835999999999999</v>
      </c>
      <c r="BC55" s="23">
        <f t="shared" si="17"/>
        <v>3.6237025151490535E-3</v>
      </c>
      <c r="BD55" s="23">
        <f t="shared" si="214"/>
        <v>0.39824766769536368</v>
      </c>
      <c r="BE55" s="22" t="s">
        <v>35</v>
      </c>
      <c r="BF55" s="22" t="s">
        <v>35</v>
      </c>
      <c r="BG55" s="22" t="s">
        <v>35</v>
      </c>
      <c r="BH55" s="22">
        <v>58.512</v>
      </c>
      <c r="BI55" s="22">
        <f>BL55+BO55+BR55+BU55+BX55</f>
        <v>1614.2929999999999</v>
      </c>
      <c r="BJ55" s="23">
        <f t="shared" si="18"/>
        <v>7.4201096000399702E-2</v>
      </c>
      <c r="BK55" s="23">
        <f>BI55/BI54-1</f>
        <v>-9.4642198614852679E-3</v>
      </c>
      <c r="BL55" s="22">
        <v>1233.357</v>
      </c>
      <c r="BM55" s="23">
        <f t="shared" si="80"/>
        <v>5.6691344854846663E-2</v>
      </c>
      <c r="BN55" s="23">
        <f t="shared" si="215"/>
        <v>3.6454486095109262E-2</v>
      </c>
      <c r="BO55" s="22">
        <v>263.10000000000002</v>
      </c>
      <c r="BP55" s="23">
        <f t="shared" si="174"/>
        <v>1.2093410773450152E-2</v>
      </c>
      <c r="BQ55" s="23">
        <f>BO55/BO54-1</f>
        <v>-0.14949328419725549</v>
      </c>
      <c r="BR55" s="22">
        <v>67.278999999999996</v>
      </c>
      <c r="BS55" s="23">
        <f t="shared" si="81"/>
        <v>3.0924841635383985E-3</v>
      </c>
      <c r="BT55" s="23">
        <f t="shared" si="216"/>
        <v>-2.129671384722831E-2</v>
      </c>
      <c r="BU55" s="22">
        <v>50.381999999999998</v>
      </c>
      <c r="BV55" s="23">
        <f t="shared" si="98"/>
        <v>2.3158123207448326E-3</v>
      </c>
      <c r="BW55" s="23">
        <f t="shared" si="94"/>
        <v>-0.18280023356906516</v>
      </c>
      <c r="BX55" s="42">
        <v>0.17499999999999999</v>
      </c>
      <c r="BY55" s="23">
        <f>BX55/$E55</f>
        <v>8.0438878196646762E-6</v>
      </c>
      <c r="BZ55" s="23" t="e">
        <f t="shared" ref="BZ55" si="219">BX55/BX54-1</f>
        <v>#DIV/0!</v>
      </c>
    </row>
    <row r="56" spans="1:78" s="25" customFormat="1" ht="13.8" x14ac:dyDescent="0.3">
      <c r="A56" s="44" t="s">
        <v>3</v>
      </c>
      <c r="B56" s="21">
        <v>2017</v>
      </c>
      <c r="C56" s="22">
        <v>18993.175999999999</v>
      </c>
      <c r="D56" s="23">
        <f t="shared" si="67"/>
        <v>0.8053414552679341</v>
      </c>
      <c r="E56" s="22">
        <v>15295.992</v>
      </c>
      <c r="F56" s="23">
        <f>100%</f>
        <v>1</v>
      </c>
      <c r="G56" s="23"/>
      <c r="H56" s="22">
        <v>3017.56</v>
      </c>
      <c r="I56" s="23">
        <f t="shared" si="68"/>
        <v>0.1972778228440496</v>
      </c>
      <c r="J56" s="23"/>
      <c r="K56" s="22">
        <v>2625.9250000000002</v>
      </c>
      <c r="L56" s="22">
        <v>391.63499999999999</v>
      </c>
      <c r="M56" s="22">
        <v>8186.0880000000006</v>
      </c>
      <c r="N56" s="23">
        <f t="shared" si="69"/>
        <v>0.53517862718547449</v>
      </c>
      <c r="O56" s="23"/>
      <c r="P56" s="22">
        <v>6.7570000000000006</v>
      </c>
      <c r="Q56" s="23">
        <f t="shared" si="70"/>
        <v>4.4174970802809E-4</v>
      </c>
      <c r="R56" s="23"/>
      <c r="S56" s="22">
        <v>0</v>
      </c>
      <c r="T56" s="22" t="s">
        <v>33</v>
      </c>
      <c r="U56" s="22" t="s">
        <v>33</v>
      </c>
      <c r="V56" s="22">
        <v>0</v>
      </c>
      <c r="W56" s="22">
        <v>6.7570000000000006</v>
      </c>
      <c r="X56" s="22">
        <v>0</v>
      </c>
      <c r="Y56" s="22" t="s">
        <v>33</v>
      </c>
      <c r="Z56" s="22" t="s">
        <v>33</v>
      </c>
      <c r="AA56" s="22">
        <v>2615.4660000000003</v>
      </c>
      <c r="AB56" s="23">
        <f t="shared" si="71"/>
        <v>0.17099028294470867</v>
      </c>
      <c r="AC56" s="23"/>
      <c r="AD56" s="22">
        <v>81.64200000000001</v>
      </c>
      <c r="AE56" s="23">
        <f t="shared" si="72"/>
        <v>3.1215087483454192E-2</v>
      </c>
      <c r="AF56" s="23"/>
      <c r="AG56" s="22">
        <v>1364.537</v>
      </c>
      <c r="AH56" s="23">
        <f t="shared" si="73"/>
        <v>0.52171850064195058</v>
      </c>
      <c r="AI56" s="23"/>
      <c r="AJ56" s="22">
        <v>676.375</v>
      </c>
      <c r="AK56" s="23">
        <f t="shared" si="74"/>
        <v>0.25860592338038418</v>
      </c>
      <c r="AL56" s="23"/>
      <c r="AM56" s="22">
        <v>94.927000000000007</v>
      </c>
      <c r="AN56" s="23">
        <f t="shared" si="75"/>
        <v>0.14034670116429496</v>
      </c>
      <c r="AO56" s="23"/>
      <c r="AP56" s="22">
        <v>581.44799999999998</v>
      </c>
      <c r="AQ56" s="23">
        <f t="shared" si="76"/>
        <v>0.85965329883570496</v>
      </c>
      <c r="AR56" s="23"/>
      <c r="AS56" s="22">
        <v>491.66900000000004</v>
      </c>
      <c r="AT56" s="23">
        <f t="shared" si="77"/>
        <v>0.18798523857698779</v>
      </c>
      <c r="AU56" s="23"/>
      <c r="AV56" s="22">
        <v>317.45600000000002</v>
      </c>
      <c r="AW56" s="23">
        <f t="shared" si="78"/>
        <v>2.0754194955122884E-2</v>
      </c>
      <c r="AX56" s="23"/>
      <c r="AY56" s="22">
        <v>174.21299999999999</v>
      </c>
      <c r="AZ56" s="23">
        <f t="shared" si="79"/>
        <v>1.1389454178584821E-2</v>
      </c>
      <c r="BA56" s="23"/>
      <c r="BB56" s="22">
        <v>17.849</v>
      </c>
      <c r="BC56" s="23">
        <f t="shared" si="17"/>
        <v>1.1669069910601418E-3</v>
      </c>
      <c r="BD56" s="23"/>
      <c r="BE56" s="22" t="s">
        <v>33</v>
      </c>
      <c r="BF56" s="22" t="s">
        <v>33</v>
      </c>
      <c r="BG56" s="22" t="s">
        <v>33</v>
      </c>
      <c r="BH56" s="22">
        <v>0.496</v>
      </c>
      <c r="BI56" s="22">
        <f>BL56+BO56+BR56+BU56</f>
        <v>1386.9840000000002</v>
      </c>
      <c r="BJ56" s="23">
        <f t="shared" si="18"/>
        <v>9.0676302654970023E-2</v>
      </c>
      <c r="BK56" s="23"/>
      <c r="BL56" s="22">
        <v>929.55000000000007</v>
      </c>
      <c r="BM56" s="23">
        <f t="shared" si="80"/>
        <v>6.0770821532856456E-2</v>
      </c>
      <c r="BN56" s="23"/>
      <c r="BO56" s="22">
        <v>428.32300000000004</v>
      </c>
      <c r="BP56" s="23">
        <f t="shared" si="174"/>
        <v>2.800230282547219E-2</v>
      </c>
      <c r="BQ56" s="23"/>
      <c r="BR56" s="22">
        <v>4.8150000000000004</v>
      </c>
      <c r="BS56" s="23">
        <f t="shared" si="81"/>
        <v>3.1478834455457355E-4</v>
      </c>
      <c r="BT56" s="23"/>
      <c r="BU56" s="22">
        <v>24.295999999999999</v>
      </c>
      <c r="BV56" s="23">
        <f t="shared" si="98"/>
        <v>1.588389952086795E-3</v>
      </c>
      <c r="BW56" s="23"/>
      <c r="BX56" s="42" t="s">
        <v>35</v>
      </c>
      <c r="BY56" s="24" t="s">
        <v>35</v>
      </c>
      <c r="BZ56" s="23"/>
    </row>
    <row r="57" spans="1:78" s="25" customFormat="1" ht="13.8" x14ac:dyDescent="0.3">
      <c r="A57" s="45" t="s">
        <v>3</v>
      </c>
      <c r="B57" s="21">
        <v>2018</v>
      </c>
      <c r="C57" s="22">
        <v>23000.312999999998</v>
      </c>
      <c r="D57" s="23">
        <f t="shared" si="67"/>
        <v>0.75349505026301167</v>
      </c>
      <c r="E57" s="22">
        <v>17330.621999999999</v>
      </c>
      <c r="F57" s="23">
        <f>100%</f>
        <v>1</v>
      </c>
      <c r="G57" s="23">
        <f>E57/E56-1</f>
        <v>0.1330171982307522</v>
      </c>
      <c r="H57" s="22">
        <v>3804.4060000000004</v>
      </c>
      <c r="I57" s="23">
        <f t="shared" si="68"/>
        <v>0.21951929942272128</v>
      </c>
      <c r="J57" s="23">
        <f>H57/H56-1</f>
        <v>0.26075570991131913</v>
      </c>
      <c r="K57" s="22">
        <v>2976.2570000000001</v>
      </c>
      <c r="L57" s="22">
        <v>828.149</v>
      </c>
      <c r="M57" s="22">
        <v>8916.2569999999996</v>
      </c>
      <c r="N57" s="23">
        <f t="shared" si="69"/>
        <v>0.5144799188396123</v>
      </c>
      <c r="O57" s="23">
        <f>M57/M56-1</f>
        <v>8.9196329186786105E-2</v>
      </c>
      <c r="P57" s="22">
        <v>9.923</v>
      </c>
      <c r="Q57" s="23">
        <f t="shared" si="70"/>
        <v>5.7257033244392504E-4</v>
      </c>
      <c r="R57" s="23">
        <f t="shared" ref="R57" si="220">P57/P56-1</f>
        <v>0.46855113215924216</v>
      </c>
      <c r="S57" s="22">
        <v>0</v>
      </c>
      <c r="T57" s="22" t="s">
        <v>33</v>
      </c>
      <c r="U57" s="22" t="s">
        <v>33</v>
      </c>
      <c r="V57" s="22">
        <v>0</v>
      </c>
      <c r="W57" s="22">
        <v>9.923</v>
      </c>
      <c r="X57" s="22">
        <v>0</v>
      </c>
      <c r="Y57" s="22" t="s">
        <v>33</v>
      </c>
      <c r="Z57" s="22" t="s">
        <v>33</v>
      </c>
      <c r="AA57" s="22">
        <v>2948.0240000000003</v>
      </c>
      <c r="AB57" s="23">
        <f t="shared" si="71"/>
        <v>0.17010491602667235</v>
      </c>
      <c r="AC57" s="23">
        <f>AA57/AA56-1</f>
        <v>0.12715057278511743</v>
      </c>
      <c r="AD57" s="22">
        <v>106.842</v>
      </c>
      <c r="AE57" s="23">
        <f t="shared" si="72"/>
        <v>3.6241903050992799E-2</v>
      </c>
      <c r="AF57" s="23">
        <f t="shared" ref="AF57:AF59" si="221">AD57/AD56-1</f>
        <v>0.30866465789667075</v>
      </c>
      <c r="AG57" s="22">
        <v>1599.479</v>
      </c>
      <c r="AH57" s="23">
        <f t="shared" si="73"/>
        <v>0.54255969422229933</v>
      </c>
      <c r="AI57" s="23">
        <f t="shared" ref="AI57:AI59" si="222">AG57/AG56-1</f>
        <v>0.17217708277606247</v>
      </c>
      <c r="AJ57" s="22">
        <v>739.23800000000006</v>
      </c>
      <c r="AK57" s="23">
        <f t="shared" si="74"/>
        <v>0.25075711730976408</v>
      </c>
      <c r="AL57" s="23">
        <f t="shared" ref="AL57:AL59" si="223">AJ57/AJ56-1</f>
        <v>9.2941046017372075E-2</v>
      </c>
      <c r="AM57" s="22">
        <v>124.29700000000001</v>
      </c>
      <c r="AN57" s="23">
        <f t="shared" si="75"/>
        <v>0.1681420597967096</v>
      </c>
      <c r="AO57" s="23">
        <f t="shared" ref="AO57:AO59" si="224">AM57/AM56-1</f>
        <v>0.30939564086087201</v>
      </c>
      <c r="AP57" s="22">
        <v>614.94100000000003</v>
      </c>
      <c r="AQ57" s="23">
        <f t="shared" si="76"/>
        <v>0.8318579402032904</v>
      </c>
      <c r="AR57" s="23">
        <f t="shared" ref="AR57:AR59" si="225">AP57/AP56-1</f>
        <v>5.7602743495549058E-2</v>
      </c>
      <c r="AS57" s="22">
        <v>500.28900000000004</v>
      </c>
      <c r="AT57" s="23">
        <f t="shared" si="77"/>
        <v>0.16970316388197654</v>
      </c>
      <c r="AU57" s="23">
        <f t="shared" ref="AU57:AU59" si="226">AS57/AS56-1</f>
        <v>1.7532120186548372E-2</v>
      </c>
      <c r="AV57" s="22">
        <v>253.38499999999999</v>
      </c>
      <c r="AW57" s="23">
        <f t="shared" si="78"/>
        <v>1.4620652392049172E-2</v>
      </c>
      <c r="AX57" s="23">
        <f t="shared" ref="AX57:AX59" si="227">AV57/AV56-1</f>
        <v>-0.20182639483896991</v>
      </c>
      <c r="AY57" s="22">
        <v>246.904</v>
      </c>
      <c r="AZ57" s="23">
        <f t="shared" si="79"/>
        <v>1.4246690049555059E-2</v>
      </c>
      <c r="BA57" s="23">
        <f t="shared" ref="BA57:BA59" si="228">AY57/AY56-1</f>
        <v>0.41725359186742672</v>
      </c>
      <c r="BB57" s="22">
        <v>18.437000000000001</v>
      </c>
      <c r="BC57" s="23">
        <f t="shared" si="17"/>
        <v>1.0638394859688244E-3</v>
      </c>
      <c r="BD57" s="23">
        <f t="shared" ref="BD57:BD59" si="229">BB57/BB56-1</f>
        <v>3.2943022018040224E-2</v>
      </c>
      <c r="BE57" s="22" t="s">
        <v>33</v>
      </c>
      <c r="BF57" s="22" t="s">
        <v>33</v>
      </c>
      <c r="BG57" s="22" t="s">
        <v>33</v>
      </c>
      <c r="BH57" s="22">
        <v>0.77800000000000002</v>
      </c>
      <c r="BI57" s="22">
        <f>BL57+BO57+BR57+BU57</f>
        <v>1559.7760000000003</v>
      </c>
      <c r="BJ57" s="23">
        <f t="shared" si="18"/>
        <v>9.0001155180696943E-2</v>
      </c>
      <c r="BK57" s="23">
        <f>BI57/BI56-1</f>
        <v>0.124581105477785</v>
      </c>
      <c r="BL57" s="22">
        <v>1138.8110000000001</v>
      </c>
      <c r="BM57" s="23">
        <f t="shared" si="80"/>
        <v>6.5710913318633352E-2</v>
      </c>
      <c r="BN57" s="23">
        <f t="shared" ref="BN57:BN59" si="230">BL57/BL56-1</f>
        <v>0.22512075735570991</v>
      </c>
      <c r="BO57" s="22">
        <v>389.14600000000002</v>
      </c>
      <c r="BP57" s="23">
        <f t="shared" si="174"/>
        <v>2.2454243131031306E-2</v>
      </c>
      <c r="BQ57" s="23">
        <f>BO57/BO56-1</f>
        <v>-9.1466019802812437E-2</v>
      </c>
      <c r="BR57" s="22">
        <v>5.2549999999999999</v>
      </c>
      <c r="BS57" s="23">
        <f t="shared" si="81"/>
        <v>3.0322050760786312E-4</v>
      </c>
      <c r="BT57" s="23">
        <f t="shared" ref="BT57:BT59" si="231">BR57/BR56-1</f>
        <v>9.1381100726894982E-2</v>
      </c>
      <c r="BU57" s="22">
        <v>26.564</v>
      </c>
      <c r="BV57" s="23">
        <f t="shared" si="98"/>
        <v>1.5327782234244103E-3</v>
      </c>
      <c r="BW57" s="23">
        <f t="shared" si="94"/>
        <v>9.3348699374382615E-2</v>
      </c>
      <c r="BX57" s="42" t="s">
        <v>35</v>
      </c>
      <c r="BY57" s="24" t="s">
        <v>35</v>
      </c>
      <c r="BZ57" s="23" t="s">
        <v>35</v>
      </c>
    </row>
    <row r="58" spans="1:78" s="25" customFormat="1" ht="13.8" x14ac:dyDescent="0.3">
      <c r="A58" s="45" t="s">
        <v>3</v>
      </c>
      <c r="B58" s="21">
        <v>2019</v>
      </c>
      <c r="C58" s="22">
        <v>24102.601999999999</v>
      </c>
      <c r="D58" s="23">
        <f t="shared" si="67"/>
        <v>0.73046416316379448</v>
      </c>
      <c r="E58" s="22">
        <v>17606.087</v>
      </c>
      <c r="F58" s="23">
        <f>100%</f>
        <v>1</v>
      </c>
      <c r="G58" s="23">
        <f>E58/E57-1</f>
        <v>1.5894697836003724E-2</v>
      </c>
      <c r="H58" s="22">
        <v>3477.4180000000001</v>
      </c>
      <c r="I58" s="23">
        <f t="shared" si="68"/>
        <v>0.19751225811845644</v>
      </c>
      <c r="J58" s="23">
        <f>H58/H57-1</f>
        <v>-8.5949817133082029E-2</v>
      </c>
      <c r="K58" s="22">
        <v>2922.672</v>
      </c>
      <c r="L58" s="22">
        <v>554.74599999999998</v>
      </c>
      <c r="M58" s="22">
        <v>9432.7219999999998</v>
      </c>
      <c r="N58" s="23">
        <f t="shared" si="69"/>
        <v>0.5357648181563569</v>
      </c>
      <c r="O58" s="23">
        <f>M58/M57-1</f>
        <v>5.7923969665746533E-2</v>
      </c>
      <c r="P58" s="22">
        <v>9.2900000000000009</v>
      </c>
      <c r="Q58" s="23">
        <f t="shared" si="70"/>
        <v>5.2765841722808712E-4</v>
      </c>
      <c r="R58" s="23">
        <f t="shared" ref="R58" si="232">P58/P57-1</f>
        <v>-6.379119217978424E-2</v>
      </c>
      <c r="S58" s="22">
        <v>0</v>
      </c>
      <c r="T58" s="22" t="s">
        <v>33</v>
      </c>
      <c r="U58" s="22" t="s">
        <v>33</v>
      </c>
      <c r="V58" s="22">
        <v>0</v>
      </c>
      <c r="W58" s="22">
        <v>9.2640000000000011</v>
      </c>
      <c r="X58" s="22">
        <v>0</v>
      </c>
      <c r="Y58" s="22" t="s">
        <v>33</v>
      </c>
      <c r="Z58" s="22" t="s">
        <v>33</v>
      </c>
      <c r="AA58" s="22">
        <v>2970.355</v>
      </c>
      <c r="AB58" s="23">
        <f t="shared" si="71"/>
        <v>0.16871182108778629</v>
      </c>
      <c r="AC58" s="23">
        <f>AA58/AA57-1</f>
        <v>7.5749044105475338E-3</v>
      </c>
      <c r="AD58" s="22">
        <v>118.203</v>
      </c>
      <c r="AE58" s="23">
        <f t="shared" si="72"/>
        <v>3.979423334921247E-2</v>
      </c>
      <c r="AF58" s="23">
        <f t="shared" si="221"/>
        <v>0.10633458752176117</v>
      </c>
      <c r="AG58" s="22">
        <v>1593.6320000000001</v>
      </c>
      <c r="AH58" s="23">
        <f t="shared" si="73"/>
        <v>0.53651230240156478</v>
      </c>
      <c r="AI58" s="23">
        <f t="shared" si="222"/>
        <v>-3.6555653434650059E-3</v>
      </c>
      <c r="AJ58" s="22">
        <v>790.70600000000002</v>
      </c>
      <c r="AK58" s="23">
        <f t="shared" si="74"/>
        <v>0.26619915801309946</v>
      </c>
      <c r="AL58" s="23">
        <f t="shared" si="223"/>
        <v>6.9623044269910395E-2</v>
      </c>
      <c r="AM58" s="22">
        <v>139.82900000000001</v>
      </c>
      <c r="AN58" s="23">
        <f t="shared" si="75"/>
        <v>0.1768406967950161</v>
      </c>
      <c r="AO58" s="23">
        <f t="shared" si="224"/>
        <v>0.12495876811186113</v>
      </c>
      <c r="AP58" s="22">
        <v>650.87700000000007</v>
      </c>
      <c r="AQ58" s="23">
        <f t="shared" si="76"/>
        <v>0.82315930320498398</v>
      </c>
      <c r="AR58" s="23">
        <f t="shared" si="225"/>
        <v>5.8438126584501759E-2</v>
      </c>
      <c r="AS58" s="22">
        <v>466.22400000000005</v>
      </c>
      <c r="AT58" s="23">
        <f t="shared" si="77"/>
        <v>0.15695901668319109</v>
      </c>
      <c r="AU58" s="23">
        <f t="shared" si="226"/>
        <v>-6.809064360799455E-2</v>
      </c>
      <c r="AV58" s="22">
        <v>234.316</v>
      </c>
      <c r="AW58" s="23">
        <f t="shared" si="78"/>
        <v>1.3308806210034064E-2</v>
      </c>
      <c r="AX58" s="23">
        <f t="shared" si="227"/>
        <v>-7.5257019949878545E-2</v>
      </c>
      <c r="AY58" s="22">
        <v>231.90799999999999</v>
      </c>
      <c r="AZ58" s="23">
        <f t="shared" si="79"/>
        <v>1.317203533073533E-2</v>
      </c>
      <c r="BA58" s="23">
        <f t="shared" si="228"/>
        <v>-6.0736156562874677E-2</v>
      </c>
      <c r="BB58" s="22">
        <v>18.705000000000002</v>
      </c>
      <c r="BC58" s="23">
        <f t="shared" si="17"/>
        <v>1.0624166516955188E-3</v>
      </c>
      <c r="BD58" s="23">
        <f t="shared" si="229"/>
        <v>1.4535987416607998E-2</v>
      </c>
      <c r="BE58" s="22" t="s">
        <v>33</v>
      </c>
      <c r="BF58" s="22" t="s">
        <v>33</v>
      </c>
      <c r="BG58" s="22" t="s">
        <v>33</v>
      </c>
      <c r="BH58" s="22">
        <v>0.69400000000000006</v>
      </c>
      <c r="BI58" s="22">
        <f>BL58+BO58+BR58+BU58+BX58</f>
        <v>1622.0210000000002</v>
      </c>
      <c r="BJ58" s="23">
        <f t="shared" si="18"/>
        <v>9.2128421267031121E-2</v>
      </c>
      <c r="BK58" s="23">
        <f>BI58/BI57-1</f>
        <v>3.990637117124507E-2</v>
      </c>
      <c r="BL58" s="22">
        <v>1220.5170000000001</v>
      </c>
      <c r="BM58" s="23">
        <f t="shared" si="80"/>
        <v>6.9323581100104753E-2</v>
      </c>
      <c r="BN58" s="23">
        <f t="shared" si="230"/>
        <v>7.1746760436981916E-2</v>
      </c>
      <c r="BO58" s="22">
        <v>375.35300000000001</v>
      </c>
      <c r="BP58" s="23">
        <f t="shared" si="174"/>
        <v>2.1319501601917566E-2</v>
      </c>
      <c r="BQ58" s="23">
        <f>BO58/BO57-1</f>
        <v>-3.5444280552800245E-2</v>
      </c>
      <c r="BR58" s="22">
        <v>5.633</v>
      </c>
      <c r="BS58" s="23">
        <f t="shared" si="81"/>
        <v>3.1994616407382288E-4</v>
      </c>
      <c r="BT58" s="23">
        <f t="shared" si="231"/>
        <v>7.1931493815413861E-2</v>
      </c>
      <c r="BU58" s="22">
        <v>20.518000000000001</v>
      </c>
      <c r="BV58" s="23">
        <f t="shared" si="98"/>
        <v>1.1653924009349722E-3</v>
      </c>
      <c r="BW58" s="23">
        <f t="shared" si="94"/>
        <v>-0.22760126486974852</v>
      </c>
      <c r="BX58" s="42">
        <v>0</v>
      </c>
      <c r="BY58" s="23">
        <f>BX58/$E58</f>
        <v>0</v>
      </c>
      <c r="BZ58" s="23" t="s">
        <v>35</v>
      </c>
    </row>
    <row r="59" spans="1:78" s="25" customFormat="1" ht="13.8" x14ac:dyDescent="0.3">
      <c r="A59" s="46" t="s">
        <v>3</v>
      </c>
      <c r="B59" s="21">
        <v>2020</v>
      </c>
      <c r="C59" s="22">
        <v>23217.201000000001</v>
      </c>
      <c r="D59" s="23">
        <f t="shared" si="67"/>
        <v>0.81457833784528977</v>
      </c>
      <c r="E59" s="22">
        <v>18912.228999999999</v>
      </c>
      <c r="F59" s="23">
        <f>100%</f>
        <v>1</v>
      </c>
      <c r="G59" s="23">
        <f>E59/E58-1</f>
        <v>7.4186955909055774E-2</v>
      </c>
      <c r="H59" s="22">
        <v>3512.9029999999998</v>
      </c>
      <c r="I59" s="23">
        <f t="shared" si="68"/>
        <v>0.18574769795776055</v>
      </c>
      <c r="J59" s="23">
        <f>H59/H58-1</f>
        <v>1.0204410283721987E-2</v>
      </c>
      <c r="K59" s="22">
        <v>2790.7910000000002</v>
      </c>
      <c r="L59" s="22">
        <v>722.11199999999997</v>
      </c>
      <c r="M59" s="22">
        <v>10658.493</v>
      </c>
      <c r="N59" s="23">
        <f t="shared" si="69"/>
        <v>0.56357677352574365</v>
      </c>
      <c r="O59" s="23">
        <f>M59/M58-1</f>
        <v>0.12994881011016757</v>
      </c>
      <c r="P59" s="22">
        <v>9.2040000000000006</v>
      </c>
      <c r="Q59" s="23">
        <f t="shared" si="70"/>
        <v>4.8666923396496525E-4</v>
      </c>
      <c r="R59" s="23">
        <f t="shared" ref="R59" si="233">P59/P58-1</f>
        <v>-9.2572658772874794E-3</v>
      </c>
      <c r="S59" s="22">
        <v>0</v>
      </c>
      <c r="T59" s="22">
        <v>0</v>
      </c>
      <c r="U59" s="22" t="s">
        <v>33</v>
      </c>
      <c r="V59" s="22">
        <v>0</v>
      </c>
      <c r="W59" s="22">
        <v>8.7840000000000007</v>
      </c>
      <c r="X59" s="22">
        <v>0</v>
      </c>
      <c r="Y59" s="22">
        <v>0</v>
      </c>
      <c r="Z59" s="22" t="s">
        <v>35</v>
      </c>
      <c r="AA59" s="22">
        <v>2909.1779999999999</v>
      </c>
      <c r="AB59" s="23">
        <f t="shared" si="71"/>
        <v>0.15382523128289108</v>
      </c>
      <c r="AC59" s="23">
        <f>AA59/AA58-1</f>
        <v>-2.059585470423575E-2</v>
      </c>
      <c r="AD59" s="22">
        <v>137.352</v>
      </c>
      <c r="AE59" s="23">
        <f t="shared" si="72"/>
        <v>4.7213336550737013E-2</v>
      </c>
      <c r="AF59" s="23">
        <f t="shared" si="221"/>
        <v>0.16200096444252687</v>
      </c>
      <c r="AG59" s="22">
        <v>1444.5429999999999</v>
      </c>
      <c r="AH59" s="23">
        <f t="shared" si="73"/>
        <v>0.49654679088044801</v>
      </c>
      <c r="AI59" s="23">
        <f t="shared" si="222"/>
        <v>-9.3552965803899601E-2</v>
      </c>
      <c r="AJ59" s="22">
        <v>875.02099999999996</v>
      </c>
      <c r="AK59" s="23">
        <f t="shared" si="74"/>
        <v>0.30077946416479157</v>
      </c>
      <c r="AL59" s="23">
        <f t="shared" si="223"/>
        <v>0.10663255369252278</v>
      </c>
      <c r="AM59" s="22">
        <v>165.87100000000001</v>
      </c>
      <c r="AN59" s="23">
        <f t="shared" si="75"/>
        <v>0.18956230764747362</v>
      </c>
      <c r="AO59" s="23">
        <f t="shared" si="224"/>
        <v>0.18624176672936232</v>
      </c>
      <c r="AP59" s="22">
        <v>709.15</v>
      </c>
      <c r="AQ59" s="23">
        <f t="shared" si="76"/>
        <v>0.81043769235252638</v>
      </c>
      <c r="AR59" s="23">
        <f t="shared" si="225"/>
        <v>8.9529972636918975E-2</v>
      </c>
      <c r="AS59" s="22">
        <v>451.80700000000002</v>
      </c>
      <c r="AT59" s="23">
        <f t="shared" si="77"/>
        <v>0.15530400683629536</v>
      </c>
      <c r="AU59" s="23">
        <f t="shared" si="226"/>
        <v>-3.092290401180553E-2</v>
      </c>
      <c r="AV59" s="22">
        <v>232.78399999999999</v>
      </c>
      <c r="AW59" s="23">
        <f t="shared" si="78"/>
        <v>1.2308649604443771E-2</v>
      </c>
      <c r="AX59" s="23">
        <f t="shared" si="227"/>
        <v>-6.5381792109800996E-3</v>
      </c>
      <c r="AY59" s="22">
        <v>219.023</v>
      </c>
      <c r="AZ59" s="23">
        <f t="shared" si="79"/>
        <v>1.1581025166309059E-2</v>
      </c>
      <c r="BA59" s="23">
        <f t="shared" si="228"/>
        <v>-5.5560825844731543E-2</v>
      </c>
      <c r="BB59" s="22">
        <v>21.574000000000002</v>
      </c>
      <c r="BC59" s="23">
        <f t="shared" si="17"/>
        <v>1.1407433782659887E-3</v>
      </c>
      <c r="BD59" s="23">
        <f t="shared" si="229"/>
        <v>0.15338144881047855</v>
      </c>
      <c r="BE59" s="22" t="s">
        <v>35</v>
      </c>
      <c r="BF59" s="22" t="s">
        <v>35</v>
      </c>
      <c r="BG59" s="22" t="s">
        <v>35</v>
      </c>
      <c r="BH59" s="22">
        <v>0.57599999999999996</v>
      </c>
      <c r="BI59" s="22">
        <f>BL59+BO59+BR59+BU59+BX59</f>
        <v>1723.14</v>
      </c>
      <c r="BJ59" s="23">
        <f t="shared" si="18"/>
        <v>9.1112475425292286E-2</v>
      </c>
      <c r="BK59" s="23">
        <f>BI59/BI58-1</f>
        <v>6.2341363027975438E-2</v>
      </c>
      <c r="BL59" s="22">
        <v>1400.432</v>
      </c>
      <c r="BM59" s="23">
        <f t="shared" si="80"/>
        <v>7.4049018759237736E-2</v>
      </c>
      <c r="BN59" s="23">
        <f t="shared" si="230"/>
        <v>0.14740884395710996</v>
      </c>
      <c r="BO59" s="22">
        <v>300.38600000000002</v>
      </c>
      <c r="BP59" s="23">
        <f t="shared" si="174"/>
        <v>1.588316215925685E-2</v>
      </c>
      <c r="BQ59" s="23">
        <f>BO59/BO58-1</f>
        <v>-0.19972399314778355</v>
      </c>
      <c r="BR59" s="22">
        <v>6.798</v>
      </c>
      <c r="BS59" s="23">
        <f t="shared" si="81"/>
        <v>3.5944996224400628E-4</v>
      </c>
      <c r="BT59" s="23">
        <f t="shared" si="231"/>
        <v>0.20681697141842714</v>
      </c>
      <c r="BU59" s="22">
        <v>15.17</v>
      </c>
      <c r="BV59" s="23">
        <f t="shared" si="98"/>
        <v>8.0212649709349442E-4</v>
      </c>
      <c r="BW59" s="23">
        <f t="shared" si="94"/>
        <v>-0.26064918608051468</v>
      </c>
      <c r="BX59" s="42">
        <v>0.35399999999999998</v>
      </c>
      <c r="BY59" s="23">
        <f>BX59/$E59</f>
        <v>1.8718047460190969E-5</v>
      </c>
      <c r="BZ59" s="23" t="e">
        <f t="shared" ref="BZ59" si="234">BX59/BX58-1</f>
        <v>#DIV/0!</v>
      </c>
    </row>
    <row r="60" spans="1:78" s="25" customFormat="1" ht="13.8" x14ac:dyDescent="0.3">
      <c r="A60" s="44" t="s">
        <v>1</v>
      </c>
      <c r="B60" s="21">
        <v>2017</v>
      </c>
      <c r="C60" s="22">
        <v>28964.342000000001</v>
      </c>
      <c r="D60" s="23">
        <f t="shared" si="5"/>
        <v>0.81435953214473156</v>
      </c>
      <c r="E60" s="22">
        <v>23587.387999999999</v>
      </c>
      <c r="F60" s="23">
        <f>100%</f>
        <v>1</v>
      </c>
      <c r="G60" s="23"/>
      <c r="H60" s="22">
        <v>5021.9110000000001</v>
      </c>
      <c r="I60" s="23">
        <f t="shared" si="6"/>
        <v>0.21290661772299674</v>
      </c>
      <c r="J60" s="23"/>
      <c r="K60" s="22">
        <v>4095.8560000000002</v>
      </c>
      <c r="L60" s="22">
        <v>926.05499999999995</v>
      </c>
      <c r="M60" s="22">
        <v>10938.018</v>
      </c>
      <c r="N60" s="23">
        <f t="shared" si="2"/>
        <v>0.46372315578138623</v>
      </c>
      <c r="O60" s="23"/>
      <c r="P60" s="22">
        <v>437.709</v>
      </c>
      <c r="Q60" s="23">
        <f t="shared" si="7"/>
        <v>1.8556908463115966E-2</v>
      </c>
      <c r="R60" s="23"/>
      <c r="S60" s="22">
        <v>21.276</v>
      </c>
      <c r="T60" s="22" t="s">
        <v>33</v>
      </c>
      <c r="U60" s="22" t="s">
        <v>33</v>
      </c>
      <c r="V60" s="22">
        <v>0</v>
      </c>
      <c r="W60" s="22">
        <v>384.21200000000005</v>
      </c>
      <c r="X60" s="22">
        <v>31.276</v>
      </c>
      <c r="Y60" s="22" t="s">
        <v>33</v>
      </c>
      <c r="Z60" s="22" t="s">
        <v>33</v>
      </c>
      <c r="AA60" s="22">
        <v>5292.8220000000001</v>
      </c>
      <c r="AB60" s="23">
        <f t="shared" si="8"/>
        <v>0.22439203526901752</v>
      </c>
      <c r="AC60" s="23"/>
      <c r="AD60" s="22">
        <v>379.096</v>
      </c>
      <c r="AE60" s="23">
        <f t="shared" si="9"/>
        <v>7.1624551137370568E-2</v>
      </c>
      <c r="AF60" s="23"/>
      <c r="AG60" s="22">
        <v>2362.2139999999999</v>
      </c>
      <c r="AH60" s="23">
        <f t="shared" si="10"/>
        <v>0.44630520353792358</v>
      </c>
      <c r="AI60" s="23"/>
      <c r="AJ60" s="22">
        <v>1017.706</v>
      </c>
      <c r="AK60" s="23">
        <f t="shared" si="11"/>
        <v>0.19228041298195933</v>
      </c>
      <c r="AL60" s="23"/>
      <c r="AM60" s="22">
        <v>174.84</v>
      </c>
      <c r="AN60" s="23">
        <f t="shared" si="12"/>
        <v>0.17179814209604738</v>
      </c>
      <c r="AO60" s="23"/>
      <c r="AP60" s="22">
        <v>842.86599999999999</v>
      </c>
      <c r="AQ60" s="23">
        <f t="shared" si="13"/>
        <v>0.82820185790395262</v>
      </c>
      <c r="AR60" s="23"/>
      <c r="AS60" s="22">
        <v>1531.8890000000001</v>
      </c>
      <c r="AT60" s="23">
        <f t="shared" si="14"/>
        <v>0.28942764370311341</v>
      </c>
      <c r="AU60" s="23"/>
      <c r="AV60" s="22">
        <v>965.33500000000004</v>
      </c>
      <c r="AW60" s="23">
        <f t="shared" si="15"/>
        <v>4.092589650028227E-2</v>
      </c>
      <c r="AX60" s="23"/>
      <c r="AY60" s="22">
        <v>566.55399999999997</v>
      </c>
      <c r="AZ60" s="23">
        <f t="shared" ref="AZ60:AZ67" si="235">AY60/$E60</f>
        <v>2.4019361533375378E-2</v>
      </c>
      <c r="BA60" s="23"/>
      <c r="BB60" s="22">
        <v>9.4350000000000005</v>
      </c>
      <c r="BC60" s="23">
        <f t="shared" si="17"/>
        <v>4.0000189932009434E-4</v>
      </c>
      <c r="BD60" s="23"/>
      <c r="BE60" s="22" t="s">
        <v>33</v>
      </c>
      <c r="BF60" s="22" t="s">
        <v>33</v>
      </c>
      <c r="BG60" s="22" t="s">
        <v>33</v>
      </c>
      <c r="BH60" s="22">
        <v>1.9E-2</v>
      </c>
      <c r="BI60" s="22">
        <f>BL60+BO60+BR60+BU60</f>
        <v>1780.2900000000002</v>
      </c>
      <c r="BJ60" s="23">
        <f t="shared" si="18"/>
        <v>7.5476352023377935E-2</v>
      </c>
      <c r="BK60" s="23"/>
      <c r="BL60" s="22">
        <v>1097.9090000000001</v>
      </c>
      <c r="BM60" s="23">
        <f t="shared" si="19"/>
        <v>4.6546442531067878E-2</v>
      </c>
      <c r="BN60" s="23"/>
      <c r="BO60" s="22">
        <v>533.81100000000004</v>
      </c>
      <c r="BP60" s="23">
        <f t="shared" si="174"/>
        <v>2.2631204438575397E-2</v>
      </c>
      <c r="BQ60" s="23"/>
      <c r="BR60" s="22">
        <v>132.19300000000001</v>
      </c>
      <c r="BS60" s="23">
        <f t="shared" si="20"/>
        <v>5.6043933308766542E-3</v>
      </c>
      <c r="BT60" s="23"/>
      <c r="BU60" s="22">
        <v>16.376999999999999</v>
      </c>
      <c r="BV60" s="23">
        <f t="shared" si="98"/>
        <v>6.9431172285799511E-4</v>
      </c>
      <c r="BW60" s="23"/>
      <c r="BX60" s="42" t="s">
        <v>35</v>
      </c>
      <c r="BY60" s="24" t="s">
        <v>35</v>
      </c>
      <c r="BZ60" s="23"/>
    </row>
    <row r="61" spans="1:78" s="25" customFormat="1" ht="13.8" x14ac:dyDescent="0.3">
      <c r="A61" s="45" t="s">
        <v>1</v>
      </c>
      <c r="B61" s="21">
        <v>2018</v>
      </c>
      <c r="C61" s="22">
        <v>31215.061000000002</v>
      </c>
      <c r="D61" s="23">
        <f t="shared" si="5"/>
        <v>0.81989697216994073</v>
      </c>
      <c r="E61" s="22">
        <v>25593.134000000002</v>
      </c>
      <c r="F61" s="23">
        <f>100%</f>
        <v>1</v>
      </c>
      <c r="G61" s="23">
        <f>E61/E60-1</f>
        <v>8.5034680397846563E-2</v>
      </c>
      <c r="H61" s="22">
        <v>5172.5990000000002</v>
      </c>
      <c r="I61" s="23">
        <f t="shared" si="6"/>
        <v>0.20210885466391101</v>
      </c>
      <c r="J61" s="23">
        <f>H61/H60-1</f>
        <v>3.0006107236866697E-2</v>
      </c>
      <c r="K61" s="22">
        <v>4238.9120000000003</v>
      </c>
      <c r="L61" s="22">
        <v>933.68700000000001</v>
      </c>
      <c r="M61" s="22">
        <v>11870.6</v>
      </c>
      <c r="N61" s="23">
        <f t="shared" si="2"/>
        <v>0.46381971039576469</v>
      </c>
      <c r="O61" s="23">
        <f>M61/M60-1</f>
        <v>8.5260602057886548E-2</v>
      </c>
      <c r="P61" s="22">
        <v>417.94900000000001</v>
      </c>
      <c r="Q61" s="23">
        <f t="shared" si="7"/>
        <v>1.6330512707040879E-2</v>
      </c>
      <c r="R61" s="23">
        <f t="shared" ref="R61" si="236">P61/P60-1</f>
        <v>-4.5144148281163976E-2</v>
      </c>
      <c r="S61" s="22">
        <v>24.285</v>
      </c>
      <c r="T61" s="22" t="s">
        <v>33</v>
      </c>
      <c r="U61" s="22" t="s">
        <v>33</v>
      </c>
      <c r="V61" s="22">
        <v>0</v>
      </c>
      <c r="W61" s="22">
        <v>373.19300000000004</v>
      </c>
      <c r="X61" s="22">
        <v>20.09</v>
      </c>
      <c r="Y61" s="22" t="s">
        <v>33</v>
      </c>
      <c r="Z61" s="22" t="s">
        <v>33</v>
      </c>
      <c r="AA61" s="22">
        <v>6041.3470000000007</v>
      </c>
      <c r="AB61" s="23">
        <f t="shared" si="8"/>
        <v>0.23605342745441024</v>
      </c>
      <c r="AC61" s="23">
        <f>AA61/AA60-1</f>
        <v>0.14142266639611156</v>
      </c>
      <c r="AD61" s="22">
        <v>287.20600000000002</v>
      </c>
      <c r="AE61" s="23">
        <f t="shared" si="9"/>
        <v>4.7540060188563903E-2</v>
      </c>
      <c r="AF61" s="23">
        <f t="shared" ref="AF61:AF63" si="237">AD61/AD60-1</f>
        <v>-0.24239242830312102</v>
      </c>
      <c r="AG61" s="22">
        <v>3292.0660000000003</v>
      </c>
      <c r="AH61" s="23">
        <f t="shared" si="10"/>
        <v>0.54492251479678289</v>
      </c>
      <c r="AI61" s="23">
        <f t="shared" ref="AI61:AI63" si="238">AG61/AG60-1</f>
        <v>0.39363580099008821</v>
      </c>
      <c r="AJ61" s="22">
        <v>1067.7540000000001</v>
      </c>
      <c r="AK61" s="23">
        <f t="shared" si="11"/>
        <v>0.17674104798151802</v>
      </c>
      <c r="AL61" s="23">
        <f t="shared" ref="AL61:AL63" si="239">AJ61/AJ60-1</f>
        <v>4.9177267305096084E-2</v>
      </c>
      <c r="AM61" s="22">
        <v>181.44800000000001</v>
      </c>
      <c r="AN61" s="23">
        <f t="shared" si="12"/>
        <v>0.16993427325020555</v>
      </c>
      <c r="AO61" s="23">
        <f t="shared" ref="AO61:AO63" si="240">AM61/AM60-1</f>
        <v>3.7794555021734233E-2</v>
      </c>
      <c r="AP61" s="22">
        <v>886.30600000000004</v>
      </c>
      <c r="AQ61" s="23">
        <f t="shared" si="13"/>
        <v>0.8300657267497944</v>
      </c>
      <c r="AR61" s="23">
        <f t="shared" ref="AR61:AR63" si="241">AP61/AP60-1</f>
        <v>5.1538441460445839E-2</v>
      </c>
      <c r="AS61" s="22">
        <v>1391.1370000000002</v>
      </c>
      <c r="AT61" s="23">
        <f t="shared" si="14"/>
        <v>0.23026934225099138</v>
      </c>
      <c r="AU61" s="23">
        <f t="shared" ref="AU61:AU63" si="242">AS61/AS60-1</f>
        <v>-9.1881330827494612E-2</v>
      </c>
      <c r="AV61" s="22">
        <v>889.68399999999997</v>
      </c>
      <c r="AW61" s="23">
        <f t="shared" si="15"/>
        <v>3.4762604689210781E-2</v>
      </c>
      <c r="AX61" s="23">
        <f t="shared" ref="AX61:AX63" si="243">AV61/AV60-1</f>
        <v>-7.8367613315584839E-2</v>
      </c>
      <c r="AY61" s="22">
        <v>501.45299999999997</v>
      </c>
      <c r="AZ61" s="23">
        <f t="shared" si="235"/>
        <v>1.9593262786808365E-2</v>
      </c>
      <c r="BA61" s="23">
        <f t="shared" ref="BA61:BA63" si="244">AY61/AY60-1</f>
        <v>-0.11490696385516652</v>
      </c>
      <c r="BB61" s="22">
        <v>12.674000000000001</v>
      </c>
      <c r="BC61" s="23">
        <f t="shared" si="17"/>
        <v>4.9521094212221135E-4</v>
      </c>
      <c r="BD61" s="23">
        <f t="shared" ref="BD61:BD63" si="245">BB61/BB60-1</f>
        <v>0.3432962374138846</v>
      </c>
      <c r="BE61" s="22" t="s">
        <v>33</v>
      </c>
      <c r="BF61" s="22" t="s">
        <v>33</v>
      </c>
      <c r="BG61" s="22" t="s">
        <v>33</v>
      </c>
      <c r="BH61" s="22">
        <v>0.151</v>
      </c>
      <c r="BI61" s="22">
        <f>BL61+BO61+BR61+BU61</f>
        <v>1954.9380000000001</v>
      </c>
      <c r="BJ61" s="23">
        <f t="shared" si="18"/>
        <v>7.6385252388394484E-2</v>
      </c>
      <c r="BK61" s="23">
        <f>BI61/BI60-1</f>
        <v>9.810087120637645E-2</v>
      </c>
      <c r="BL61" s="22">
        <v>1361.0910000000001</v>
      </c>
      <c r="BM61" s="23">
        <f t="shared" si="19"/>
        <v>5.3181880734106263E-2</v>
      </c>
      <c r="BN61" s="23">
        <f t="shared" ref="BN61:BN63" si="246">BL61/BL60-1</f>
        <v>0.23971203442179623</v>
      </c>
      <c r="BO61" s="22">
        <v>463.68900000000002</v>
      </c>
      <c r="BP61" s="23">
        <f t="shared" si="174"/>
        <v>1.8117710789151496E-2</v>
      </c>
      <c r="BQ61" s="23">
        <f>BO61/BO60-1</f>
        <v>-0.13136109971506771</v>
      </c>
      <c r="BR61" s="22">
        <v>112.215</v>
      </c>
      <c r="BS61" s="23">
        <f t="shared" si="20"/>
        <v>4.3845743940542801E-3</v>
      </c>
      <c r="BT61" s="23">
        <f t="shared" ref="BT61:BT63" si="247">BR61/BR60-1</f>
        <v>-0.15112751809853775</v>
      </c>
      <c r="BU61" s="22">
        <v>17.943000000000001</v>
      </c>
      <c r="BV61" s="23">
        <f t="shared" si="98"/>
        <v>7.0108647108243951E-4</v>
      </c>
      <c r="BW61" s="23">
        <f t="shared" si="94"/>
        <v>9.5621908774500941E-2</v>
      </c>
      <c r="BX61" s="42" t="s">
        <v>35</v>
      </c>
      <c r="BY61" s="24" t="s">
        <v>35</v>
      </c>
      <c r="BZ61" s="23" t="s">
        <v>35</v>
      </c>
    </row>
    <row r="62" spans="1:78" s="25" customFormat="1" ht="13.8" x14ac:dyDescent="0.3">
      <c r="A62" s="45" t="s">
        <v>1</v>
      </c>
      <c r="B62" s="21">
        <v>2019</v>
      </c>
      <c r="C62" s="22">
        <v>31874.045999999998</v>
      </c>
      <c r="D62" s="23">
        <f t="shared" si="5"/>
        <v>0.82269496003111753</v>
      </c>
      <c r="E62" s="22">
        <v>26222.617000000002</v>
      </c>
      <c r="F62" s="23">
        <f>100%</f>
        <v>1</v>
      </c>
      <c r="G62" s="23">
        <f>E62/E61-1</f>
        <v>2.459577635157939E-2</v>
      </c>
      <c r="H62" s="22">
        <v>4878.634</v>
      </c>
      <c r="I62" s="23">
        <f t="shared" si="6"/>
        <v>0.18604680074456334</v>
      </c>
      <c r="J62" s="23">
        <f>H62/H61-1</f>
        <v>-5.6831198397556126E-2</v>
      </c>
      <c r="K62" s="22">
        <v>3869.4949999999999</v>
      </c>
      <c r="L62" s="22">
        <v>1009.139</v>
      </c>
      <c r="M62" s="22">
        <v>12508.445</v>
      </c>
      <c r="N62" s="23">
        <f t="shared" si="2"/>
        <v>0.47700978891618634</v>
      </c>
      <c r="O62" s="23">
        <f>M62/M61-1</f>
        <v>5.3733172712415511E-2</v>
      </c>
      <c r="P62" s="22">
        <v>455.47300000000001</v>
      </c>
      <c r="Q62" s="23">
        <f t="shared" si="7"/>
        <v>1.7369471551981253E-2</v>
      </c>
      <c r="R62" s="23">
        <f t="shared" ref="R62" si="248">P62/P61-1</f>
        <v>8.9781289104651441E-2</v>
      </c>
      <c r="S62" s="22">
        <v>28.562000000000001</v>
      </c>
      <c r="T62" s="22" t="s">
        <v>33</v>
      </c>
      <c r="U62" s="22" t="s">
        <v>33</v>
      </c>
      <c r="V62" s="22">
        <v>0</v>
      </c>
      <c r="W62" s="22">
        <v>332.55099999999999</v>
      </c>
      <c r="X62" s="22">
        <v>94.36</v>
      </c>
      <c r="Y62" s="22" t="s">
        <v>33</v>
      </c>
      <c r="Z62" s="22" t="s">
        <v>33</v>
      </c>
      <c r="AA62" s="22">
        <v>5963.7960000000003</v>
      </c>
      <c r="AB62" s="23">
        <f t="shared" si="8"/>
        <v>0.22742947433507493</v>
      </c>
      <c r="AC62" s="23">
        <f>AA62/AA61-1</f>
        <v>-1.2836706780789187E-2</v>
      </c>
      <c r="AD62" s="22">
        <v>353.755</v>
      </c>
      <c r="AE62" s="23">
        <f t="shared" si="9"/>
        <v>5.9317085963369633E-2</v>
      </c>
      <c r="AF62" s="23">
        <f t="shared" si="237"/>
        <v>0.23171173304178883</v>
      </c>
      <c r="AG62" s="22">
        <v>3132.261</v>
      </c>
      <c r="AH62" s="23">
        <f t="shared" si="10"/>
        <v>0.52521263302768906</v>
      </c>
      <c r="AI62" s="23">
        <f t="shared" si="238"/>
        <v>-4.8542465430523096E-2</v>
      </c>
      <c r="AJ62" s="22">
        <v>1145.213</v>
      </c>
      <c r="AK62" s="23">
        <f t="shared" si="11"/>
        <v>0.19202752743386928</v>
      </c>
      <c r="AL62" s="23">
        <f t="shared" si="239"/>
        <v>7.2543863099552741E-2</v>
      </c>
      <c r="AM62" s="22">
        <v>199.43800000000002</v>
      </c>
      <c r="AN62" s="23">
        <f t="shared" si="12"/>
        <v>0.17414926306285383</v>
      </c>
      <c r="AO62" s="23">
        <f t="shared" si="240"/>
        <v>9.9146863013094721E-2</v>
      </c>
      <c r="AP62" s="22">
        <v>945.77500000000009</v>
      </c>
      <c r="AQ62" s="23">
        <f t="shared" si="13"/>
        <v>0.82585073693714628</v>
      </c>
      <c r="AR62" s="23">
        <f t="shared" si="241"/>
        <v>6.7097593833281177E-2</v>
      </c>
      <c r="AS62" s="22">
        <v>1331.0440000000001</v>
      </c>
      <c r="AT62" s="23">
        <f t="shared" si="14"/>
        <v>0.22318737931344398</v>
      </c>
      <c r="AU62" s="23">
        <f t="shared" si="242"/>
        <v>-4.3197039543912741E-2</v>
      </c>
      <c r="AV62" s="22">
        <v>828.57500000000005</v>
      </c>
      <c r="AW62" s="23">
        <f t="shared" si="15"/>
        <v>3.1597723446138121E-2</v>
      </c>
      <c r="AX62" s="23">
        <f t="shared" si="243"/>
        <v>-6.868618520733194E-2</v>
      </c>
      <c r="AY62" s="22">
        <v>502.46899999999999</v>
      </c>
      <c r="AZ62" s="23">
        <f t="shared" si="235"/>
        <v>1.9161664909341427E-2</v>
      </c>
      <c r="BA62" s="23">
        <f t="shared" si="244"/>
        <v>2.0261121181845976E-3</v>
      </c>
      <c r="BB62" s="22">
        <v>13.5</v>
      </c>
      <c r="BC62" s="23">
        <f t="shared" si="17"/>
        <v>5.1482275777432892E-4</v>
      </c>
      <c r="BD62" s="23">
        <f t="shared" si="245"/>
        <v>6.5172794697806458E-2</v>
      </c>
      <c r="BE62" s="22" t="s">
        <v>33</v>
      </c>
      <c r="BF62" s="22" t="s">
        <v>33</v>
      </c>
      <c r="BG62" s="22" t="s">
        <v>33</v>
      </c>
      <c r="BH62" s="22">
        <v>0.66700000000000004</v>
      </c>
      <c r="BI62" s="22">
        <f>BL62+BO62+BR62+BU62+BX62</f>
        <v>2268.252</v>
      </c>
      <c r="BJ62" s="23">
        <f t="shared" si="18"/>
        <v>8.6499833330899042E-2</v>
      </c>
      <c r="BK62" s="23">
        <f>BI62/BI61-1</f>
        <v>0.16026799826899873</v>
      </c>
      <c r="BL62" s="22">
        <v>1628.308</v>
      </c>
      <c r="BM62" s="23">
        <f t="shared" si="19"/>
        <v>6.2095556671555696E-2</v>
      </c>
      <c r="BN62" s="23">
        <f t="shared" si="246"/>
        <v>0.19632559468837862</v>
      </c>
      <c r="BO62" s="22">
        <v>459.34800000000001</v>
      </c>
      <c r="BP62" s="23">
        <f t="shared" si="174"/>
        <v>1.7517244750972032E-2</v>
      </c>
      <c r="BQ62" s="23">
        <f>BO62/BO61-1</f>
        <v>-9.3618783279310058E-3</v>
      </c>
      <c r="BR62" s="22">
        <v>160.99100000000001</v>
      </c>
      <c r="BS62" s="23">
        <f t="shared" si="20"/>
        <v>6.1393948590257033E-3</v>
      </c>
      <c r="BT62" s="23">
        <f t="shared" si="247"/>
        <v>0.43466559729091481</v>
      </c>
      <c r="BU62" s="22">
        <v>19.605</v>
      </c>
      <c r="BV62" s="23">
        <f t="shared" si="98"/>
        <v>7.4763704934560876E-4</v>
      </c>
      <c r="BW62" s="23">
        <f t="shared" si="94"/>
        <v>9.262665106169532E-2</v>
      </c>
      <c r="BX62" s="42">
        <v>0</v>
      </c>
      <c r="BY62" s="23">
        <f>BX62/$E62</f>
        <v>0</v>
      </c>
      <c r="BZ62" s="23" t="s">
        <v>35</v>
      </c>
    </row>
    <row r="63" spans="1:78" s="25" customFormat="1" ht="13.8" x14ac:dyDescent="0.3">
      <c r="A63" s="46" t="s">
        <v>1</v>
      </c>
      <c r="B63" s="21">
        <v>2020</v>
      </c>
      <c r="C63" s="22">
        <v>35624.525999999998</v>
      </c>
      <c r="D63" s="23">
        <f t="shared" si="5"/>
        <v>0.79887704330437981</v>
      </c>
      <c r="E63" s="22">
        <v>28459.616000000002</v>
      </c>
      <c r="F63" s="23">
        <f>100%</f>
        <v>1</v>
      </c>
      <c r="G63" s="23">
        <f>E63/E62-1</f>
        <v>8.5307999579141924E-2</v>
      </c>
      <c r="H63" s="22">
        <v>6094.0280000000002</v>
      </c>
      <c r="I63" s="23">
        <f t="shared" si="6"/>
        <v>0.2141289608405117</v>
      </c>
      <c r="J63" s="23">
        <f>H63/H62-1</f>
        <v>0.24912588236789235</v>
      </c>
      <c r="K63" s="22">
        <v>5577.6490000000003</v>
      </c>
      <c r="L63" s="22">
        <v>516.37900000000002</v>
      </c>
      <c r="M63" s="22">
        <v>13671.773999999999</v>
      </c>
      <c r="N63" s="23">
        <f t="shared" si="2"/>
        <v>0.48039207556419589</v>
      </c>
      <c r="O63" s="23">
        <f>M63/M62-1</f>
        <v>9.3003486844287941E-2</v>
      </c>
      <c r="P63" s="22">
        <v>649.41300000000001</v>
      </c>
      <c r="Q63" s="23">
        <f t="shared" si="7"/>
        <v>2.281875482789367E-2</v>
      </c>
      <c r="R63" s="23">
        <f t="shared" ref="R63" si="249">P63/P62-1</f>
        <v>0.42579911432730366</v>
      </c>
      <c r="S63" s="26">
        <v>232.626</v>
      </c>
      <c r="T63" s="22">
        <v>0</v>
      </c>
      <c r="U63" s="22" t="s">
        <v>33</v>
      </c>
      <c r="V63" s="22">
        <v>0</v>
      </c>
      <c r="W63" s="22">
        <v>366.52199999999999</v>
      </c>
      <c r="X63" s="26">
        <v>49.825000000000003</v>
      </c>
      <c r="Y63" s="22">
        <v>0</v>
      </c>
      <c r="Z63" s="22" t="s">
        <v>35</v>
      </c>
      <c r="AA63" s="22">
        <v>5645.8149999999996</v>
      </c>
      <c r="AB63" s="23">
        <f t="shared" si="8"/>
        <v>0.19837987272913307</v>
      </c>
      <c r="AC63" s="23">
        <f>AA63/AA62-1</f>
        <v>-5.3318557509344777E-2</v>
      </c>
      <c r="AD63" s="22">
        <v>393.48399999999998</v>
      </c>
      <c r="AE63" s="23">
        <f t="shared" si="9"/>
        <v>6.9694809341078301E-2</v>
      </c>
      <c r="AF63" s="23">
        <f t="shared" si="237"/>
        <v>0.11230653983689276</v>
      </c>
      <c r="AG63" s="22">
        <v>2800.3490000000002</v>
      </c>
      <c r="AH63" s="23">
        <f t="shared" si="10"/>
        <v>0.49600438554929632</v>
      </c>
      <c r="AI63" s="23">
        <f t="shared" si="238"/>
        <v>-0.10596562674694088</v>
      </c>
      <c r="AJ63" s="22">
        <v>1214.4390000000001</v>
      </c>
      <c r="AK63" s="23">
        <f t="shared" si="11"/>
        <v>0.21510428520948705</v>
      </c>
      <c r="AL63" s="23">
        <f t="shared" si="239"/>
        <v>6.0448143707764412E-2</v>
      </c>
      <c r="AM63" s="22">
        <v>231.98400000000001</v>
      </c>
      <c r="AN63" s="23">
        <f t="shared" si="12"/>
        <v>0.19102153339937206</v>
      </c>
      <c r="AO63" s="23">
        <f t="shared" si="240"/>
        <v>0.16318855985318748</v>
      </c>
      <c r="AP63" s="22">
        <v>982.45500000000004</v>
      </c>
      <c r="AQ63" s="23">
        <f t="shared" si="13"/>
        <v>0.80897846660062789</v>
      </c>
      <c r="AR63" s="23">
        <f t="shared" si="241"/>
        <v>3.8783008643704875E-2</v>
      </c>
      <c r="AS63" s="22">
        <v>1237.5429999999999</v>
      </c>
      <c r="AT63" s="23">
        <f t="shared" si="14"/>
        <v>0.21919651990013841</v>
      </c>
      <c r="AU63" s="23">
        <f t="shared" si="242"/>
        <v>-7.0246363005280199E-2</v>
      </c>
      <c r="AV63" s="22">
        <v>815.36599999999999</v>
      </c>
      <c r="AW63" s="23">
        <f t="shared" si="15"/>
        <v>2.8649929781202947E-2</v>
      </c>
      <c r="AX63" s="23">
        <f t="shared" si="243"/>
        <v>-1.5941827836949085E-2</v>
      </c>
      <c r="AY63" s="22">
        <v>422.17700000000002</v>
      </c>
      <c r="AZ63" s="23">
        <f t="shared" si="235"/>
        <v>1.4834247939255399E-2</v>
      </c>
      <c r="BA63" s="23">
        <f t="shared" si="244"/>
        <v>-0.15979493262270905</v>
      </c>
      <c r="BB63" s="22">
        <v>11.590999999999999</v>
      </c>
      <c r="BC63" s="23">
        <f t="shared" si="17"/>
        <v>4.0727886138730747E-4</v>
      </c>
      <c r="BD63" s="23">
        <f t="shared" si="245"/>
        <v>-0.14140740740740743</v>
      </c>
      <c r="BE63" s="22" t="s">
        <v>35</v>
      </c>
      <c r="BF63" s="22" t="s">
        <v>35</v>
      </c>
      <c r="BG63" s="22" t="s">
        <v>35</v>
      </c>
      <c r="BH63" s="22">
        <v>0.56000000000000005</v>
      </c>
      <c r="BI63" s="22">
        <f>BL63+BO63+BR63+BU63+BX63</f>
        <v>2251.7240000000002</v>
      </c>
      <c r="BJ63" s="23">
        <f t="shared" si="18"/>
        <v>7.911997126032902E-2</v>
      </c>
      <c r="BK63" s="23">
        <f>BI63/BI62-1</f>
        <v>-7.2866683243306696E-3</v>
      </c>
      <c r="BL63" s="22">
        <v>1686.8579999999999</v>
      </c>
      <c r="BM63" s="23">
        <f t="shared" si="19"/>
        <v>5.9271987366238524E-2</v>
      </c>
      <c r="BN63" s="23">
        <f t="shared" si="246"/>
        <v>3.5957570680731132E-2</v>
      </c>
      <c r="BO63" s="22">
        <v>372.64</v>
      </c>
      <c r="BP63" s="23">
        <f t="shared" si="174"/>
        <v>1.3093641179136077E-2</v>
      </c>
      <c r="BQ63" s="23">
        <f>BO63/BO62-1</f>
        <v>-0.18876320349713072</v>
      </c>
      <c r="BR63" s="22">
        <v>170.619</v>
      </c>
      <c r="BS63" s="23">
        <f t="shared" si="20"/>
        <v>5.9951265681167307E-3</v>
      </c>
      <c r="BT63" s="23">
        <f t="shared" si="247"/>
        <v>5.9804585349491513E-2</v>
      </c>
      <c r="BU63" s="22">
        <v>21.451000000000001</v>
      </c>
      <c r="BV63" s="23">
        <f t="shared" si="98"/>
        <v>7.5373469550678405E-4</v>
      </c>
      <c r="BW63" s="23">
        <f t="shared" si="94"/>
        <v>9.4159653149706646E-2</v>
      </c>
      <c r="BX63" s="42">
        <v>0.156</v>
      </c>
      <c r="BY63" s="23">
        <f>BX63/$E63</f>
        <v>5.481451330896383E-6</v>
      </c>
      <c r="BZ63" s="23" t="e">
        <f t="shared" ref="BZ63" si="250">BX63/BX62-1</f>
        <v>#DIV/0!</v>
      </c>
    </row>
    <row r="64" spans="1:78" s="25" customFormat="1" ht="13.8" x14ac:dyDescent="0.3">
      <c r="A64" s="44" t="s">
        <v>5</v>
      </c>
      <c r="B64" s="21">
        <v>2017</v>
      </c>
      <c r="C64" s="22">
        <v>68995.062999999995</v>
      </c>
      <c r="D64" s="23">
        <f t="shared" si="5"/>
        <v>0.72820152363655355</v>
      </c>
      <c r="E64" s="22">
        <v>50242.31</v>
      </c>
      <c r="F64" s="23">
        <f>100%</f>
        <v>1</v>
      </c>
      <c r="G64" s="23"/>
      <c r="H64" s="22">
        <v>18253.149000000001</v>
      </c>
      <c r="I64" s="23">
        <f t="shared" si="6"/>
        <v>0.36330234417963669</v>
      </c>
      <c r="J64" s="23"/>
      <c r="K64" s="22">
        <v>18253.149000000001</v>
      </c>
      <c r="L64" s="22">
        <v>0</v>
      </c>
      <c r="M64" s="22">
        <v>22367.555</v>
      </c>
      <c r="N64" s="23">
        <f t="shared" si="2"/>
        <v>0.44519360276229342</v>
      </c>
      <c r="O64" s="23"/>
      <c r="P64" s="22">
        <v>2938.7950000000001</v>
      </c>
      <c r="Q64" s="23">
        <f t="shared" si="7"/>
        <v>5.8492433966511499E-2</v>
      </c>
      <c r="R64" s="23"/>
      <c r="S64" s="22">
        <v>2E-3</v>
      </c>
      <c r="T64" s="22" t="s">
        <v>33</v>
      </c>
      <c r="U64" s="22" t="s">
        <v>33</v>
      </c>
      <c r="V64" s="22">
        <v>0</v>
      </c>
      <c r="W64" s="22">
        <v>1233.588</v>
      </c>
      <c r="X64" s="22">
        <v>1687.193</v>
      </c>
      <c r="Y64" s="22" t="s">
        <v>33</v>
      </c>
      <c r="Z64" s="22" t="s">
        <v>33</v>
      </c>
      <c r="AA64" s="22">
        <v>2458.8760000000002</v>
      </c>
      <c r="AB64" s="23">
        <f t="shared" si="8"/>
        <v>4.8940345298613866E-2</v>
      </c>
      <c r="AC64" s="23"/>
      <c r="AD64" s="22">
        <v>7.0000000000000001E-3</v>
      </c>
      <c r="AE64" s="23">
        <f t="shared" si="9"/>
        <v>2.8468292016352183E-6</v>
      </c>
      <c r="AF64" s="23"/>
      <c r="AG64" s="22">
        <v>1633.0910000000001</v>
      </c>
      <c r="AH64" s="23">
        <f t="shared" si="10"/>
        <v>0.66416159253252294</v>
      </c>
      <c r="AI64" s="23"/>
      <c r="AJ64" s="22">
        <v>339.334</v>
      </c>
      <c r="AK64" s="23">
        <f t="shared" si="11"/>
        <v>0.13800370575824075</v>
      </c>
      <c r="AL64" s="23"/>
      <c r="AM64" s="22">
        <v>70.076999999999998</v>
      </c>
      <c r="AN64" s="23">
        <f t="shared" si="12"/>
        <v>0.20651334673212823</v>
      </c>
      <c r="AO64" s="23"/>
      <c r="AP64" s="22">
        <v>269.25700000000001</v>
      </c>
      <c r="AQ64" s="23">
        <f t="shared" si="13"/>
        <v>0.79348665326787182</v>
      </c>
      <c r="AR64" s="23"/>
      <c r="AS64" s="22">
        <v>478.58700000000005</v>
      </c>
      <c r="AT64" s="23">
        <f t="shared" si="14"/>
        <v>0.19463649244614206</v>
      </c>
      <c r="AU64" s="23"/>
      <c r="AV64" s="22">
        <v>478.10899999999998</v>
      </c>
      <c r="AW64" s="23">
        <f t="shared" si="15"/>
        <v>9.5160632542572194E-3</v>
      </c>
      <c r="AX64" s="23"/>
      <c r="AY64" s="22">
        <v>0.47799999999999998</v>
      </c>
      <c r="AZ64" s="23">
        <f t="shared" si="235"/>
        <v>9.5138937680214155E-6</v>
      </c>
      <c r="BA64" s="23"/>
      <c r="BB64" s="22">
        <v>190.178</v>
      </c>
      <c r="BC64" s="23">
        <f t="shared" si="17"/>
        <v>3.7852160858049722E-3</v>
      </c>
      <c r="BD64" s="23"/>
      <c r="BE64" s="22" t="s">
        <v>33</v>
      </c>
      <c r="BF64" s="22" t="s">
        <v>33</v>
      </c>
      <c r="BG64" s="22" t="s">
        <v>33</v>
      </c>
      <c r="BH64" s="22">
        <v>23.568000000000001</v>
      </c>
      <c r="BI64" s="22">
        <f>BL64+BO64+BR64+BU64</f>
        <v>3827.8590000000004</v>
      </c>
      <c r="BJ64" s="23">
        <f t="shared" si="18"/>
        <v>7.6187957918336172E-2</v>
      </c>
      <c r="BK64" s="23"/>
      <c r="BL64" s="22">
        <v>2510.585</v>
      </c>
      <c r="BM64" s="23">
        <f t="shared" si="19"/>
        <v>4.9969537626753234E-2</v>
      </c>
      <c r="BN64" s="23"/>
      <c r="BO64" s="22">
        <v>704.03300000000002</v>
      </c>
      <c r="BP64" s="23">
        <f t="shared" si="174"/>
        <v>1.4012751404145232E-2</v>
      </c>
      <c r="BQ64" s="23"/>
      <c r="BR64" s="22">
        <v>65.039000000000001</v>
      </c>
      <c r="BS64" s="23">
        <f t="shared" si="20"/>
        <v>1.2945065622977925E-3</v>
      </c>
      <c r="BT64" s="23"/>
      <c r="BU64" s="22">
        <v>548.202</v>
      </c>
      <c r="BV64" s="23">
        <f t="shared" si="98"/>
        <v>1.0911162325139907E-2</v>
      </c>
      <c r="BW64" s="23"/>
      <c r="BX64" s="42" t="s">
        <v>35</v>
      </c>
      <c r="BY64" s="24" t="s">
        <v>35</v>
      </c>
      <c r="BZ64" s="23"/>
    </row>
    <row r="65" spans="1:78" s="25" customFormat="1" ht="13.8" x14ac:dyDescent="0.3">
      <c r="A65" s="45" t="s">
        <v>5</v>
      </c>
      <c r="B65" s="21">
        <v>2018</v>
      </c>
      <c r="C65" s="22">
        <v>54093.050999999999</v>
      </c>
      <c r="D65" s="23">
        <f t="shared" si="5"/>
        <v>0.81321672907671638</v>
      </c>
      <c r="E65" s="22">
        <v>43989.374000000003</v>
      </c>
      <c r="F65" s="23">
        <f>100%</f>
        <v>1</v>
      </c>
      <c r="G65" s="23">
        <f>E65/E64-1</f>
        <v>-0.12445558335195961</v>
      </c>
      <c r="H65" s="22">
        <v>6363.0450000000001</v>
      </c>
      <c r="I65" s="23">
        <f t="shared" si="6"/>
        <v>0.14464959196736921</v>
      </c>
      <c r="J65" s="23">
        <f>H65/H64-1</f>
        <v>-0.65140015018778408</v>
      </c>
      <c r="K65" s="22">
        <v>6363.0450000000001</v>
      </c>
      <c r="L65" s="22">
        <v>0</v>
      </c>
      <c r="M65" s="22">
        <v>25685.116000000002</v>
      </c>
      <c r="N65" s="23">
        <f t="shared" si="2"/>
        <v>0.58389364667930943</v>
      </c>
      <c r="O65" s="23">
        <f>M65/M64-1</f>
        <v>0.14832023437519215</v>
      </c>
      <c r="P65" s="22">
        <v>3775.6950000000002</v>
      </c>
      <c r="Q65" s="23">
        <f t="shared" si="7"/>
        <v>8.5831978422789099E-2</v>
      </c>
      <c r="R65" s="23">
        <f t="shared" ref="R65" si="251">P65/P64-1</f>
        <v>0.28477658359974067</v>
      </c>
      <c r="S65" s="22">
        <v>0</v>
      </c>
      <c r="T65" s="22" t="s">
        <v>33</v>
      </c>
      <c r="U65" s="22" t="s">
        <v>33</v>
      </c>
      <c r="V65" s="22">
        <v>0</v>
      </c>
      <c r="W65" s="22">
        <v>1409.317</v>
      </c>
      <c r="X65" s="22">
        <v>2327.1690000000003</v>
      </c>
      <c r="Y65" s="22" t="s">
        <v>33</v>
      </c>
      <c r="Z65" s="22" t="s">
        <v>33</v>
      </c>
      <c r="AA65" s="22">
        <v>3222.9639999999999</v>
      </c>
      <c r="AB65" s="23">
        <f t="shared" si="8"/>
        <v>7.3266875768679948E-2</v>
      </c>
      <c r="AC65" s="23">
        <f>AA65/AA64-1</f>
        <v>0.31074686157414999</v>
      </c>
      <c r="AD65" s="22">
        <v>0.10600000000000001</v>
      </c>
      <c r="AE65" s="23">
        <f t="shared" si="9"/>
        <v>3.2888980454016865E-5</v>
      </c>
      <c r="AF65" s="23">
        <f t="shared" ref="AF65:AF67" si="252">AD65/AD64-1</f>
        <v>14.142857142857144</v>
      </c>
      <c r="AG65" s="22">
        <v>2156.4720000000002</v>
      </c>
      <c r="AH65" s="23">
        <f t="shared" si="10"/>
        <v>0.66909590054372314</v>
      </c>
      <c r="AI65" s="23">
        <f t="shared" ref="AI65:AI67" si="253">AG65/AG64-1</f>
        <v>0.32048489643259326</v>
      </c>
      <c r="AJ65" s="22">
        <v>438.37</v>
      </c>
      <c r="AK65" s="23">
        <f t="shared" si="11"/>
        <v>0.13601455058139031</v>
      </c>
      <c r="AL65" s="23">
        <f t="shared" ref="AL65:AL67" si="254">AJ65/AJ64-1</f>
        <v>0.29185404350875532</v>
      </c>
      <c r="AM65" s="22">
        <v>99.721000000000004</v>
      </c>
      <c r="AN65" s="23">
        <f t="shared" si="12"/>
        <v>0.2274813513698474</v>
      </c>
      <c r="AO65" s="23">
        <f t="shared" ref="AO65:AO67" si="255">AM65/AM64-1</f>
        <v>0.42302039185467422</v>
      </c>
      <c r="AP65" s="22">
        <v>338.649</v>
      </c>
      <c r="AQ65" s="23">
        <f t="shared" si="13"/>
        <v>0.77251864863015263</v>
      </c>
      <c r="AR65" s="23">
        <f t="shared" ref="AR65:AR67" si="256">AP65/AP64-1</f>
        <v>0.25771660532502394</v>
      </c>
      <c r="AS65" s="22">
        <v>615.32400000000007</v>
      </c>
      <c r="AT65" s="23">
        <f t="shared" si="14"/>
        <v>0.19091866989516484</v>
      </c>
      <c r="AU65" s="23">
        <f t="shared" ref="AU65:AU67" si="257">AS65/AS64-1</f>
        <v>0.28570980824803005</v>
      </c>
      <c r="AV65" s="22">
        <v>501.221</v>
      </c>
      <c r="AW65" s="23">
        <f t="shared" si="15"/>
        <v>1.1394138047974949E-2</v>
      </c>
      <c r="AX65" s="23">
        <f t="shared" ref="AX65:AX67" si="258">AV65/AV64-1</f>
        <v>4.8340441196463635E-2</v>
      </c>
      <c r="AY65" s="22">
        <v>114.10299999999999</v>
      </c>
      <c r="AZ65" s="23">
        <f t="shared" si="235"/>
        <v>2.5938764211557086E-3</v>
      </c>
      <c r="BA65" s="23">
        <f t="shared" ref="BA65:BA67" si="259">AY65/AY64-1</f>
        <v>237.70920502092051</v>
      </c>
      <c r="BB65" s="22">
        <v>251.02500000000001</v>
      </c>
      <c r="BC65" s="23">
        <f t="shared" si="17"/>
        <v>5.706491754122257E-3</v>
      </c>
      <c r="BD65" s="23">
        <f t="shared" ref="BD65:BD67" si="260">BB65/BB64-1</f>
        <v>0.31994762801165222</v>
      </c>
      <c r="BE65" s="22" t="s">
        <v>33</v>
      </c>
      <c r="BF65" s="22" t="s">
        <v>33</v>
      </c>
      <c r="BG65" s="22" t="s">
        <v>33</v>
      </c>
      <c r="BH65" s="22">
        <v>44.744</v>
      </c>
      <c r="BI65" s="22">
        <f>BL65+BO65+BR65+BU65</f>
        <v>4483.4889999999996</v>
      </c>
      <c r="BJ65" s="23">
        <f t="shared" si="18"/>
        <v>0.10192209145781432</v>
      </c>
      <c r="BK65" s="23">
        <f>BI65/BI64-1</f>
        <v>0.17127851365476077</v>
      </c>
      <c r="BL65" s="22">
        <v>3257.569</v>
      </c>
      <c r="BM65" s="23">
        <f t="shared" si="19"/>
        <v>7.405354302154879E-2</v>
      </c>
      <c r="BN65" s="23">
        <f t="shared" ref="BN65:BN67" si="261">BL65/BL64-1</f>
        <v>0.29753384171418218</v>
      </c>
      <c r="BO65" s="22">
        <v>718.37200000000007</v>
      </c>
      <c r="BP65" s="23">
        <f t="shared" si="174"/>
        <v>1.6330580198754364E-2</v>
      </c>
      <c r="BQ65" s="23">
        <f>BO65/BO64-1</f>
        <v>2.0366943026818518E-2</v>
      </c>
      <c r="BR65" s="22">
        <v>92.850000000000009</v>
      </c>
      <c r="BS65" s="23">
        <f t="shared" si="20"/>
        <v>2.1107370157165684E-3</v>
      </c>
      <c r="BT65" s="23">
        <f t="shared" ref="BT65:BT67" si="262">BR65/BR64-1</f>
        <v>0.42760497547625276</v>
      </c>
      <c r="BU65" s="22">
        <v>414.69800000000004</v>
      </c>
      <c r="BV65" s="23">
        <f t="shared" si="98"/>
        <v>9.4272312217946082E-3</v>
      </c>
      <c r="BW65" s="23">
        <f t="shared" si="94"/>
        <v>-0.24353066935180823</v>
      </c>
      <c r="BX65" s="42" t="s">
        <v>35</v>
      </c>
      <c r="BY65" s="24" t="s">
        <v>35</v>
      </c>
      <c r="BZ65" s="23" t="s">
        <v>35</v>
      </c>
    </row>
    <row r="66" spans="1:78" s="25" customFormat="1" ht="13.8" x14ac:dyDescent="0.3">
      <c r="A66" s="45" t="s">
        <v>5</v>
      </c>
      <c r="B66" s="21">
        <v>2019</v>
      </c>
      <c r="C66" s="22">
        <v>74666.498999999996</v>
      </c>
      <c r="D66" s="23">
        <f t="shared" si="5"/>
        <v>0.66597958476665686</v>
      </c>
      <c r="E66" s="22">
        <v>49726.364000000001</v>
      </c>
      <c r="F66" s="23">
        <f>100%</f>
        <v>1</v>
      </c>
      <c r="G66" s="23">
        <f>E66/E65-1</f>
        <v>0.13041763222181779</v>
      </c>
      <c r="H66" s="22">
        <v>8277.6440000000002</v>
      </c>
      <c r="I66" s="23">
        <f t="shared" si="6"/>
        <v>0.16646389026151198</v>
      </c>
      <c r="J66" s="23">
        <f>H66/H65-1</f>
        <v>0.30089351874770642</v>
      </c>
      <c r="K66" s="22">
        <v>8277.6419999999998</v>
      </c>
      <c r="L66" s="22">
        <v>2E-3</v>
      </c>
      <c r="M66" s="22">
        <v>27632.043000000001</v>
      </c>
      <c r="N66" s="23">
        <f t="shared" si="2"/>
        <v>0.55568195173087664</v>
      </c>
      <c r="O66" s="23">
        <f>M66/M65-1</f>
        <v>7.5799813401660199E-2</v>
      </c>
      <c r="P66" s="22">
        <v>4373.7060000000001</v>
      </c>
      <c r="Q66" s="23">
        <f t="shared" si="7"/>
        <v>8.7955475690923227E-2</v>
      </c>
      <c r="R66" s="23">
        <f t="shared" ref="R66" si="263">P66/P65-1</f>
        <v>0.15838435043084775</v>
      </c>
      <c r="S66" s="22">
        <v>0</v>
      </c>
      <c r="T66" s="22" t="s">
        <v>33</v>
      </c>
      <c r="U66" s="22" t="s">
        <v>33</v>
      </c>
      <c r="V66" s="22">
        <v>0</v>
      </c>
      <c r="W66" s="22">
        <v>1343.3490000000002</v>
      </c>
      <c r="X66" s="22">
        <v>2972.93</v>
      </c>
      <c r="Y66" s="22" t="s">
        <v>33</v>
      </c>
      <c r="Z66" s="22" t="s">
        <v>33</v>
      </c>
      <c r="AA66" s="22">
        <v>3832.1930000000002</v>
      </c>
      <c r="AB66" s="23">
        <f t="shared" si="8"/>
        <v>7.7065618551961687E-2</v>
      </c>
      <c r="AC66" s="23">
        <f>AA66/AA65-1</f>
        <v>0.18902755351905887</v>
      </c>
      <c r="AD66" s="22">
        <v>-3.5000000000000003E-2</v>
      </c>
      <c r="AE66" s="23">
        <f t="shared" si="9"/>
        <v>-9.1331516966916856E-6</v>
      </c>
      <c r="AF66" s="23">
        <f t="shared" si="252"/>
        <v>-1.3301886792452831</v>
      </c>
      <c r="AG66" s="22">
        <v>2178.4860000000003</v>
      </c>
      <c r="AH66" s="23">
        <f t="shared" si="10"/>
        <v>0.56846980306054529</v>
      </c>
      <c r="AI66" s="23">
        <f t="shared" si="253"/>
        <v>1.0208340289139084E-2</v>
      </c>
      <c r="AJ66" s="22">
        <v>896.37900000000002</v>
      </c>
      <c r="AK66" s="23">
        <f t="shared" si="11"/>
        <v>0.23390758242082274</v>
      </c>
      <c r="AL66" s="23">
        <f t="shared" si="254"/>
        <v>1.0448000547482721</v>
      </c>
      <c r="AM66" s="22">
        <v>148.517</v>
      </c>
      <c r="AN66" s="23">
        <f t="shared" si="12"/>
        <v>0.16568549687130107</v>
      </c>
      <c r="AO66" s="23">
        <f t="shared" si="255"/>
        <v>0.48932521735642442</v>
      </c>
      <c r="AP66" s="22">
        <v>747.86200000000008</v>
      </c>
      <c r="AQ66" s="23">
        <f t="shared" si="13"/>
        <v>0.83431450312869904</v>
      </c>
      <c r="AR66" s="23">
        <f t="shared" si="256"/>
        <v>1.208369137366418</v>
      </c>
      <c r="AS66" s="22">
        <v>745.75800000000004</v>
      </c>
      <c r="AT66" s="23">
        <f t="shared" si="14"/>
        <v>0.19460345551489708</v>
      </c>
      <c r="AU66" s="23">
        <f t="shared" si="257"/>
        <v>0.21197612964877033</v>
      </c>
      <c r="AV66" s="22">
        <v>498.06299999999999</v>
      </c>
      <c r="AW66" s="23">
        <f t="shared" si="15"/>
        <v>1.001607517493135E-2</v>
      </c>
      <c r="AX66" s="23">
        <f t="shared" si="258"/>
        <v>-6.300613900854124E-3</v>
      </c>
      <c r="AY66" s="22">
        <v>247.69499999999999</v>
      </c>
      <c r="AZ66" s="23">
        <f t="shared" si="235"/>
        <v>4.9811604966733536E-3</v>
      </c>
      <c r="BA66" s="23">
        <f t="shared" si="259"/>
        <v>1.1708018194087799</v>
      </c>
      <c r="BB66" s="22">
        <v>230.65600000000001</v>
      </c>
      <c r="BC66" s="23">
        <f t="shared" si="17"/>
        <v>4.6385052403992381E-3</v>
      </c>
      <c r="BD66" s="23">
        <f t="shared" si="260"/>
        <v>-8.1143312419081792E-2</v>
      </c>
      <c r="BE66" s="22" t="s">
        <v>33</v>
      </c>
      <c r="BF66" s="22" t="s">
        <v>33</v>
      </c>
      <c r="BG66" s="22" t="s">
        <v>33</v>
      </c>
      <c r="BH66" s="22">
        <v>40.599000000000004</v>
      </c>
      <c r="BI66" s="22">
        <f>BL66+BO66+BR66+BU66+BX66</f>
        <v>5159.9530000000004</v>
      </c>
      <c r="BJ66" s="23">
        <f t="shared" si="18"/>
        <v>0.10376694744864114</v>
      </c>
      <c r="BK66" s="23">
        <f>BI66/BI65-1</f>
        <v>0.15087892487301757</v>
      </c>
      <c r="BL66" s="22">
        <v>3887.2350000000001</v>
      </c>
      <c r="BM66" s="23">
        <f t="shared" si="19"/>
        <v>7.8172516293369049E-2</v>
      </c>
      <c r="BN66" s="23">
        <f t="shared" si="261"/>
        <v>0.193293219575702</v>
      </c>
      <c r="BO66" s="22">
        <v>820.27600000000007</v>
      </c>
      <c r="BP66" s="23">
        <f t="shared" si="174"/>
        <v>1.6495796877487364E-2</v>
      </c>
      <c r="BQ66" s="23">
        <f>BO66/BO65-1</f>
        <v>0.1418540811724287</v>
      </c>
      <c r="BR66" s="22">
        <v>81.03</v>
      </c>
      <c r="BS66" s="23">
        <f t="shared" si="20"/>
        <v>1.6295178951752838E-3</v>
      </c>
      <c r="BT66" s="23">
        <f t="shared" si="262"/>
        <v>-0.12730210016155097</v>
      </c>
      <c r="BU66" s="22">
        <v>371.41200000000003</v>
      </c>
      <c r="BV66" s="23">
        <f t="shared" si="98"/>
        <v>7.4691163826094351E-3</v>
      </c>
      <c r="BW66" s="23">
        <f t="shared" si="94"/>
        <v>-0.10437957260464237</v>
      </c>
      <c r="BX66" s="42">
        <v>0</v>
      </c>
      <c r="BY66" s="23">
        <f>BX66/$E66</f>
        <v>0</v>
      </c>
      <c r="BZ66" s="23" t="s">
        <v>35</v>
      </c>
    </row>
    <row r="67" spans="1:78" s="25" customFormat="1" ht="13.8" x14ac:dyDescent="0.3">
      <c r="A67" s="46" t="s">
        <v>5</v>
      </c>
      <c r="B67" s="21">
        <v>2020</v>
      </c>
      <c r="C67" s="22">
        <v>73147.073000000004</v>
      </c>
      <c r="D67" s="23">
        <f t="shared" si="5"/>
        <v>0.6584175692170211</v>
      </c>
      <c r="E67" s="22">
        <v>48161.317999999999</v>
      </c>
      <c r="F67" s="23">
        <f>100%</f>
        <v>1</v>
      </c>
      <c r="G67" s="23">
        <f>E67/E66-1</f>
        <v>-3.1473163813063088E-2</v>
      </c>
      <c r="H67" s="22">
        <v>5997.7610000000004</v>
      </c>
      <c r="I67" s="23">
        <f t="shared" si="6"/>
        <v>0.12453481858615249</v>
      </c>
      <c r="J67" s="23">
        <f>H67/H66-1</f>
        <v>-0.27542655857149689</v>
      </c>
      <c r="K67" s="22">
        <v>5997.7629999999999</v>
      </c>
      <c r="L67" s="22">
        <v>-2E-3</v>
      </c>
      <c r="M67" s="22">
        <v>27994.573</v>
      </c>
      <c r="N67" s="23">
        <f t="shared" si="2"/>
        <v>0.58126675436913922</v>
      </c>
      <c r="O67" s="23">
        <f>M67/M66-1</f>
        <v>1.3119912993766025E-2</v>
      </c>
      <c r="P67" s="22">
        <v>4071.761</v>
      </c>
      <c r="Q67" s="23">
        <f t="shared" si="7"/>
        <v>8.4544218661125506E-2</v>
      </c>
      <c r="R67" s="23">
        <f t="shared" ref="R67" si="264">P67/P66-1</f>
        <v>-6.9036419000271243E-2</v>
      </c>
      <c r="S67" s="22">
        <v>0</v>
      </c>
      <c r="T67" s="26">
        <v>6.8620000000000001</v>
      </c>
      <c r="U67" s="22" t="s">
        <v>33</v>
      </c>
      <c r="V67" s="22">
        <v>0</v>
      </c>
      <c r="W67" s="22">
        <v>1334.12</v>
      </c>
      <c r="X67" s="26">
        <v>2725.8459999999995</v>
      </c>
      <c r="Y67" s="26">
        <v>163.79599999999999</v>
      </c>
      <c r="Z67" s="22" t="s">
        <v>35</v>
      </c>
      <c r="AA67" s="22">
        <v>4762.2020000000002</v>
      </c>
      <c r="AB67" s="23">
        <f t="shared" si="8"/>
        <v>9.8880225827706794E-2</v>
      </c>
      <c r="AC67" s="23">
        <f>AA67/AA66-1</f>
        <v>0.24268323646538681</v>
      </c>
      <c r="AD67" s="22">
        <v>8.0000000000000002E-3</v>
      </c>
      <c r="AE67" s="23">
        <f t="shared" si="9"/>
        <v>1.6798951409453021E-6</v>
      </c>
      <c r="AF67" s="23">
        <f t="shared" si="252"/>
        <v>-1.2285714285714286</v>
      </c>
      <c r="AG67" s="22">
        <v>2867.6619999999998</v>
      </c>
      <c r="AH67" s="23">
        <f t="shared" si="10"/>
        <v>0.60217143245918581</v>
      </c>
      <c r="AI67" s="23">
        <f t="shared" si="253"/>
        <v>0.31635548725123752</v>
      </c>
      <c r="AJ67" s="22">
        <v>997.86699999999996</v>
      </c>
      <c r="AK67" s="23">
        <f t="shared" si="11"/>
        <v>0.20953899057620823</v>
      </c>
      <c r="AL67" s="23">
        <f t="shared" si="254"/>
        <v>0.11321996610808593</v>
      </c>
      <c r="AM67" s="22">
        <v>139.55000000000001</v>
      </c>
      <c r="AN67" s="23">
        <f t="shared" si="12"/>
        <v>0.1398482964162559</v>
      </c>
      <c r="AO67" s="23">
        <f t="shared" si="255"/>
        <v>-6.0376926547129228E-2</v>
      </c>
      <c r="AP67" s="22">
        <v>858.31700000000001</v>
      </c>
      <c r="AQ67" s="23">
        <f t="shared" si="13"/>
        <v>0.86015170358374415</v>
      </c>
      <c r="AR67" s="23">
        <f t="shared" si="256"/>
        <v>0.14769436072430464</v>
      </c>
      <c r="AS67" s="22">
        <v>888.101</v>
      </c>
      <c r="AT67" s="23">
        <f t="shared" si="14"/>
        <v>0.18648956932108296</v>
      </c>
      <c r="AU67" s="23">
        <f t="shared" si="257"/>
        <v>0.19087022868008119</v>
      </c>
      <c r="AV67" s="22">
        <v>437.37200000000001</v>
      </c>
      <c r="AW67" s="23">
        <f t="shared" si="15"/>
        <v>9.0813959867128233E-3</v>
      </c>
      <c r="AX67" s="23">
        <f t="shared" si="258"/>
        <v>-0.12185406263866216</v>
      </c>
      <c r="AY67" s="22">
        <v>450.72899999999998</v>
      </c>
      <c r="AZ67" s="23">
        <f t="shared" si="235"/>
        <v>9.3587347422676437E-3</v>
      </c>
      <c r="BA67" s="23">
        <f t="shared" si="259"/>
        <v>0.81969357475928062</v>
      </c>
      <c r="BB67" s="22">
        <v>146.92400000000001</v>
      </c>
      <c r="BC67" s="23">
        <f t="shared" si="17"/>
        <v>3.0506640204489423E-3</v>
      </c>
      <c r="BD67" s="23">
        <f t="shared" si="260"/>
        <v>-0.36301678690344064</v>
      </c>
      <c r="BE67" s="22" t="s">
        <v>35</v>
      </c>
      <c r="BF67" s="22" t="s">
        <v>35</v>
      </c>
      <c r="BG67" s="22" t="s">
        <v>35</v>
      </c>
      <c r="BH67" s="22">
        <v>31.39</v>
      </c>
      <c r="BI67" s="22">
        <f>BL67+BO67+BR67+BU67+BX67</f>
        <v>4982.3900000000003</v>
      </c>
      <c r="BJ67" s="23">
        <f t="shared" si="18"/>
        <v>0.10345211067521035</v>
      </c>
      <c r="BK67" s="23">
        <f>BI67/BI66-1</f>
        <v>-3.4411747548863336E-2</v>
      </c>
      <c r="BL67" s="22">
        <v>3949.7750000000001</v>
      </c>
      <c r="BM67" s="23">
        <f t="shared" si="19"/>
        <v>8.2011356084565626E-2</v>
      </c>
      <c r="BN67" s="23">
        <f t="shared" si="261"/>
        <v>1.6088556518965236E-2</v>
      </c>
      <c r="BO67" s="22">
        <v>680.91399999999999</v>
      </c>
      <c r="BP67" s="23">
        <f t="shared" si="174"/>
        <v>1.4138192812746529E-2</v>
      </c>
      <c r="BQ67" s="23">
        <f>BO67/BO66-1</f>
        <v>-0.16989647386977069</v>
      </c>
      <c r="BR67" s="22">
        <v>109.039</v>
      </c>
      <c r="BS67" s="23">
        <f t="shared" si="20"/>
        <v>2.2640368770638713E-3</v>
      </c>
      <c r="BT67" s="23">
        <f t="shared" si="262"/>
        <v>0.34566210045662094</v>
      </c>
      <c r="BU67" s="22">
        <v>241.214</v>
      </c>
      <c r="BV67" s="23">
        <f t="shared" si="98"/>
        <v>5.008459278460776E-3</v>
      </c>
      <c r="BW67" s="23">
        <f t="shared" si="94"/>
        <v>-0.35054871678890298</v>
      </c>
      <c r="BX67" s="42">
        <v>1.448</v>
      </c>
      <c r="BY67" s="23">
        <f>BX67/$E67</f>
        <v>3.0065622373540526E-5</v>
      </c>
      <c r="BZ67" s="23" t="e">
        <f t="shared" ref="BZ67" si="265">BX67/BX66-1</f>
        <v>#DIV/0!</v>
      </c>
    </row>
    <row r="69" spans="1:78" ht="18" x14ac:dyDescent="0.35">
      <c r="Q69" s="38"/>
    </row>
    <row r="70" spans="1:78" ht="18" x14ac:dyDescent="0.35">
      <c r="Q70" s="38"/>
      <c r="T70" s="33"/>
      <c r="Y70" s="33"/>
    </row>
    <row r="71" spans="1:78" ht="18" x14ac:dyDescent="0.35">
      <c r="Q71" s="38"/>
      <c r="S71" s="33"/>
    </row>
    <row r="72" spans="1:78" ht="18" x14ac:dyDescent="0.35">
      <c r="Q72" s="38"/>
      <c r="S72" s="33"/>
    </row>
    <row r="73" spans="1:78" ht="18" x14ac:dyDescent="0.35">
      <c r="Q73" s="38"/>
      <c r="S73" s="33"/>
    </row>
    <row r="74" spans="1:78" ht="18" x14ac:dyDescent="0.35">
      <c r="Q74" s="38"/>
      <c r="S74" s="33"/>
    </row>
  </sheetData>
  <autoFilter ref="A11:BW95" xr:uid="{5F566598-7FAA-45FC-A034-B918995B8170}"/>
  <mergeCells count="74">
    <mergeCell ref="J7:J9"/>
    <mergeCell ref="O7:O9"/>
    <mergeCell ref="BM7:BM9"/>
    <mergeCell ref="BP7:BP9"/>
    <mergeCell ref="BB7:BB9"/>
    <mergeCell ref="BL7:BL9"/>
    <mergeCell ref="BO7:BO9"/>
    <mergeCell ref="BI7:BI9"/>
    <mergeCell ref="BJ7:BJ9"/>
    <mergeCell ref="BK7:BK9"/>
    <mergeCell ref="AG8:AG9"/>
    <mergeCell ref="AK8:AK9"/>
    <mergeCell ref="AF8:AF9"/>
    <mergeCell ref="AH8:AH9"/>
    <mergeCell ref="AI8:AI9"/>
    <mergeCell ref="AM8:AR8"/>
    <mergeCell ref="BS7:BS9"/>
    <mergeCell ref="BV7:BV9"/>
    <mergeCell ref="BY7:BY9"/>
    <mergeCell ref="BC7:BC9"/>
    <mergeCell ref="BU7:BU9"/>
    <mergeCell ref="BE7:BH8"/>
    <mergeCell ref="BT7:BT9"/>
    <mergeCell ref="BW7:BW9"/>
    <mergeCell ref="BD7:BD9"/>
    <mergeCell ref="AD8:AD9"/>
    <mergeCell ref="AE8:AE9"/>
    <mergeCell ref="AD7:BA7"/>
    <mergeCell ref="AV8:BA8"/>
    <mergeCell ref="AT8:AT9"/>
    <mergeCell ref="AS8:AS9"/>
    <mergeCell ref="AJ8:AJ9"/>
    <mergeCell ref="BZ7:BZ9"/>
    <mergeCell ref="F7:F9"/>
    <mergeCell ref="N7:N9"/>
    <mergeCell ref="Q7:Q9"/>
    <mergeCell ref="A3:BZ3"/>
    <mergeCell ref="BX7:BX9"/>
    <mergeCell ref="C6:C9"/>
    <mergeCell ref="D6:D9"/>
    <mergeCell ref="A6:A10"/>
    <mergeCell ref="G7:G9"/>
    <mergeCell ref="I7:I9"/>
    <mergeCell ref="R7:R9"/>
    <mergeCell ref="AC7:AC9"/>
    <mergeCell ref="AB7:AB9"/>
    <mergeCell ref="S7:Z8"/>
    <mergeCell ref="E6:BZ6"/>
    <mergeCell ref="A12:A15"/>
    <mergeCell ref="A20:A23"/>
    <mergeCell ref="A24:A27"/>
    <mergeCell ref="BR7:BR9"/>
    <mergeCell ref="AL8:AL9"/>
    <mergeCell ref="BQ7:BQ9"/>
    <mergeCell ref="P7:P9"/>
    <mergeCell ref="E7:E9"/>
    <mergeCell ref="H7:H9"/>
    <mergeCell ref="M7:M9"/>
    <mergeCell ref="AA7:AA9"/>
    <mergeCell ref="K7:L8"/>
    <mergeCell ref="AU8:AU9"/>
    <mergeCell ref="A16:A19"/>
    <mergeCell ref="B6:B10"/>
    <mergeCell ref="BN7:BN9"/>
    <mergeCell ref="A64:A67"/>
    <mergeCell ref="A28:A31"/>
    <mergeCell ref="A32:A35"/>
    <mergeCell ref="A36:A39"/>
    <mergeCell ref="A40:A43"/>
    <mergeCell ref="A44:A47"/>
    <mergeCell ref="A48:A51"/>
    <mergeCell ref="A52:A55"/>
    <mergeCell ref="A56:A59"/>
    <mergeCell ref="A60:A63"/>
  </mergeCells>
  <phoneticPr fontId="22" type="noConversion"/>
  <conditionalFormatting sqref="G12:G67 R12:R67 J12:J67 O12:O67 AC12:AC67 AF12:AF67 AI12:AI67 AL12:AL67 AO12:AO67 AR12:AR67 AU12:AU67 AX12:AX67 BN12:BN67 BQ12:BQ67 BT12:BT67 BZ12:BZ67 BW12:BW67">
    <cfRule type="cellIs" dxfId="3" priority="20" operator="lessThan">
      <formula>0</formula>
    </cfRule>
  </conditionalFormatting>
  <conditionalFormatting sqref="BA12:BA67">
    <cfRule type="cellIs" dxfId="2" priority="3" operator="lessThan">
      <formula>0</formula>
    </cfRule>
  </conditionalFormatting>
  <conditionalFormatting sqref="BK12:BK67">
    <cfRule type="cellIs" dxfId="1" priority="2" operator="lessThan">
      <formula>0</formula>
    </cfRule>
  </conditionalFormatting>
  <conditionalFormatting sqref="BD12:BD67">
    <cfRule type="cellIs" dxfId="0" priority="1" operator="lessThan">
      <formula>0</formula>
    </cfRule>
  </conditionalFormatting>
  <printOptions horizontalCentered="1"/>
  <pageMargins left="0.11811023622047245" right="0.11811023622047245" top="0.35433070866141736" bottom="0.35433070866141736" header="0.31496062992125984" footer="0.31496062992125984"/>
  <pageSetup paperSize="9" scale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annaa</dc:creator>
  <cp:lastModifiedBy>annaa</cp:lastModifiedBy>
  <cp:lastPrinted>2021-08-01T14:53:22Z</cp:lastPrinted>
  <dcterms:created xsi:type="dcterms:W3CDTF">2021-03-07T11:22:49Z</dcterms:created>
  <dcterms:modified xsi:type="dcterms:W3CDTF">2021-10-06T18:29:13Z</dcterms:modified>
</cp:coreProperties>
</file>