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3. ОТЧЕТ ПОСЛЕ ДОРАБОТКИ\Приложения к отчету\"/>
    </mc:Choice>
  </mc:AlternateContent>
  <xr:revisionPtr revIDLastSave="0" documentId="13_ncr:1_{8F138FF2-C512-44E9-A687-AFC3CDA40D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14.3." sheetId="1" r:id="rId1"/>
  </sheets>
  <definedNames>
    <definedName name="_xlnm._FilterDatabase" localSheetId="0" hidden="1">'Приложение 14.3.'!$A$6:$R$71</definedName>
    <definedName name="_xlnm.Print_Area" localSheetId="0">'Приложение 14.3.'!$A$1:$R$71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1" l="1"/>
  <c r="R70" i="1"/>
  <c r="Q70" i="1"/>
  <c r="P70" i="1"/>
  <c r="O70" i="1"/>
  <c r="R69" i="1"/>
  <c r="Q69" i="1"/>
  <c r="P69" i="1"/>
  <c r="O69" i="1"/>
  <c r="R68" i="1"/>
  <c r="Q68" i="1"/>
  <c r="P68" i="1"/>
  <c r="O68" i="1"/>
  <c r="O66" i="1"/>
  <c r="R65" i="1"/>
  <c r="Q65" i="1"/>
  <c r="P65" i="1"/>
  <c r="O65" i="1"/>
  <c r="R64" i="1"/>
  <c r="Q64" i="1"/>
  <c r="P64" i="1"/>
  <c r="O64" i="1"/>
  <c r="R63" i="1"/>
  <c r="Q63" i="1"/>
  <c r="P63" i="1"/>
  <c r="O63" i="1"/>
  <c r="O61" i="1"/>
  <c r="R60" i="1"/>
  <c r="Q60" i="1"/>
  <c r="P60" i="1"/>
  <c r="O60" i="1"/>
  <c r="R59" i="1"/>
  <c r="Q59" i="1"/>
  <c r="P59" i="1"/>
  <c r="O59" i="1"/>
  <c r="R58" i="1"/>
  <c r="Q58" i="1"/>
  <c r="P58" i="1"/>
  <c r="O58" i="1"/>
  <c r="O56" i="1"/>
  <c r="R55" i="1"/>
  <c r="Q55" i="1"/>
  <c r="P55" i="1"/>
  <c r="O55" i="1"/>
  <c r="R54" i="1"/>
  <c r="Q54" i="1"/>
  <c r="P54" i="1"/>
  <c r="O54" i="1"/>
  <c r="R53" i="1"/>
  <c r="Q53" i="1"/>
  <c r="P53" i="1"/>
  <c r="O53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O26" i="1"/>
  <c r="R25" i="1"/>
  <c r="Q25" i="1"/>
  <c r="P25" i="1"/>
  <c r="O25" i="1"/>
  <c r="R24" i="1"/>
  <c r="Q24" i="1"/>
  <c r="P24" i="1"/>
  <c r="O24" i="1"/>
  <c r="R23" i="1"/>
  <c r="Q23" i="1"/>
  <c r="P23" i="1"/>
  <c r="O23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J70" i="1"/>
  <c r="J69" i="1"/>
  <c r="J68" i="1"/>
  <c r="J65" i="1"/>
  <c r="J64" i="1"/>
  <c r="J63" i="1"/>
  <c r="J60" i="1"/>
  <c r="J59" i="1"/>
  <c r="J58" i="1"/>
  <c r="J55" i="1"/>
  <c r="J54" i="1"/>
  <c r="J53" i="1"/>
  <c r="J50" i="1"/>
  <c r="J49" i="1"/>
  <c r="J48" i="1"/>
  <c r="J45" i="1"/>
  <c r="J44" i="1"/>
  <c r="J43" i="1"/>
  <c r="J40" i="1"/>
  <c r="J39" i="1"/>
  <c r="J38" i="1"/>
  <c r="J35" i="1"/>
  <c r="J34" i="1"/>
  <c r="J33" i="1"/>
  <c r="J30" i="1"/>
  <c r="J29" i="1"/>
  <c r="J28" i="1"/>
  <c r="J25" i="1"/>
  <c r="J24" i="1"/>
  <c r="J23" i="1"/>
  <c r="J20" i="1"/>
  <c r="J19" i="1"/>
  <c r="J18" i="1"/>
  <c r="J15" i="1"/>
  <c r="J14" i="1"/>
  <c r="J13" i="1"/>
  <c r="J9" i="1"/>
  <c r="J10" i="1"/>
  <c r="J8" i="1"/>
  <c r="H70" i="1" l="1"/>
  <c r="H69" i="1"/>
  <c r="H68" i="1"/>
  <c r="H67" i="1"/>
  <c r="H65" i="1"/>
  <c r="H64" i="1"/>
  <c r="H63" i="1"/>
  <c r="H62" i="1"/>
  <c r="H60" i="1"/>
  <c r="H59" i="1"/>
  <c r="H58" i="1"/>
  <c r="H57" i="1"/>
  <c r="H55" i="1"/>
  <c r="H54" i="1"/>
  <c r="H53" i="1"/>
  <c r="H52" i="1"/>
  <c r="H50" i="1"/>
  <c r="H49" i="1"/>
  <c r="H48" i="1"/>
  <c r="H47" i="1"/>
  <c r="H45" i="1"/>
  <c r="H44" i="1"/>
  <c r="H43" i="1"/>
  <c r="H42" i="1"/>
  <c r="H40" i="1"/>
  <c r="H39" i="1"/>
  <c r="H38" i="1"/>
  <c r="H37" i="1"/>
  <c r="H35" i="1"/>
  <c r="H34" i="1"/>
  <c r="H33" i="1"/>
  <c r="H32" i="1"/>
  <c r="H30" i="1"/>
  <c r="H29" i="1"/>
  <c r="H28" i="1"/>
  <c r="H27" i="1"/>
  <c r="H25" i="1"/>
  <c r="H24" i="1"/>
  <c r="H23" i="1"/>
  <c r="H22" i="1"/>
  <c r="H20" i="1"/>
  <c r="H19" i="1"/>
  <c r="H18" i="1"/>
  <c r="H17" i="1"/>
  <c r="H15" i="1"/>
  <c r="H14" i="1"/>
  <c r="H13" i="1"/>
  <c r="H12" i="1"/>
  <c r="F70" i="1"/>
  <c r="F69" i="1"/>
  <c r="F68" i="1"/>
  <c r="F67" i="1"/>
  <c r="F65" i="1"/>
  <c r="F64" i="1"/>
  <c r="F63" i="1"/>
  <c r="F62" i="1"/>
  <c r="F60" i="1"/>
  <c r="F59" i="1"/>
  <c r="F58" i="1"/>
  <c r="F57" i="1"/>
  <c r="F55" i="1"/>
  <c r="F54" i="1"/>
  <c r="F53" i="1"/>
  <c r="F52" i="1"/>
  <c r="F50" i="1"/>
  <c r="F49" i="1"/>
  <c r="F48" i="1"/>
  <c r="F47" i="1"/>
  <c r="F45" i="1"/>
  <c r="F44" i="1"/>
  <c r="F43" i="1"/>
  <c r="F42" i="1"/>
  <c r="F40" i="1"/>
  <c r="F39" i="1"/>
  <c r="F38" i="1"/>
  <c r="F37" i="1"/>
  <c r="F35" i="1"/>
  <c r="F34" i="1"/>
  <c r="F33" i="1"/>
  <c r="F32" i="1"/>
  <c r="F30" i="1"/>
  <c r="F29" i="1"/>
  <c r="F28" i="1"/>
  <c r="F27" i="1"/>
  <c r="F25" i="1"/>
  <c r="F24" i="1"/>
  <c r="F23" i="1"/>
  <c r="F22" i="1"/>
  <c r="F20" i="1"/>
  <c r="F19" i="1"/>
  <c r="F18" i="1"/>
  <c r="F17" i="1"/>
  <c r="F15" i="1"/>
  <c r="F14" i="1"/>
  <c r="F13" i="1"/>
  <c r="F12" i="1"/>
  <c r="I10" i="1"/>
  <c r="I9" i="1"/>
  <c r="I8" i="1"/>
  <c r="I7" i="1"/>
  <c r="H8" i="1"/>
  <c r="H9" i="1"/>
  <c r="H10" i="1"/>
  <c r="H7" i="1"/>
  <c r="G10" i="1"/>
  <c r="G9" i="1"/>
  <c r="G8" i="1"/>
  <c r="G7" i="1"/>
  <c r="E8" i="1"/>
  <c r="F8" i="1" s="1"/>
  <c r="E9" i="1"/>
  <c r="E10" i="1"/>
  <c r="F10" i="1" s="1"/>
  <c r="E7" i="1"/>
  <c r="F7" i="1" s="1"/>
  <c r="F9" i="1"/>
  <c r="D8" i="1"/>
  <c r="D9" i="1"/>
  <c r="D10" i="1"/>
  <c r="D7" i="1"/>
  <c r="L6" i="1"/>
  <c r="M6" i="1" s="1"/>
  <c r="N6" i="1" s="1"/>
  <c r="O6" i="1" s="1"/>
  <c r="P6" i="1" s="1"/>
  <c r="Q6" i="1" s="1"/>
  <c r="R6" i="1" s="1"/>
</calcChain>
</file>

<file path=xl/sharedStrings.xml><?xml version="1.0" encoding="utf-8"?>
<sst xmlns="http://schemas.openxmlformats.org/spreadsheetml/2006/main" count="235" uniqueCount="38">
  <si>
    <t>№ п/п</t>
  </si>
  <si>
    <t>Наименование субъекта Российской Федерации</t>
  </si>
  <si>
    <t>Год</t>
  </si>
  <si>
    <t>Сумма совокупной  задолженности</t>
  </si>
  <si>
    <t>Сумма взысканной задолженности</t>
  </si>
  <si>
    <t>Уд.вес,%</t>
  </si>
  <si>
    <t>в том числе: ФССП</t>
  </si>
  <si>
    <t>Сумма списанной задолженности</t>
  </si>
  <si>
    <t>на 1 января 2018</t>
  </si>
  <si>
    <t>на 1 января 2019</t>
  </si>
  <si>
    <t>на 1 января 2020</t>
  </si>
  <si>
    <t>на 1 января 2021</t>
  </si>
  <si>
    <t>Х</t>
  </si>
  <si>
    <t>с 01.01.2018 по 01.01.2021</t>
  </si>
  <si>
    <t>12 субъектов - ВСЕГО</t>
  </si>
  <si>
    <t>За период с 01.01.2018 по 01.01.2021</t>
  </si>
  <si>
    <t>Республика Алтай</t>
  </si>
  <si>
    <t>Республика Ингушетия</t>
  </si>
  <si>
    <t>Кабардино-Балкарская Республика</t>
  </si>
  <si>
    <t>Республика Калмыкия</t>
  </si>
  <si>
    <t>Республика Карелия</t>
  </si>
  <si>
    <t>Республика Марий Эл</t>
  </si>
  <si>
    <t>Республика Тыва</t>
  </si>
  <si>
    <t>Кировская область</t>
  </si>
  <si>
    <t>Курганская область</t>
  </si>
  <si>
    <t>Псковская область</t>
  </si>
  <si>
    <t>Тамбовская область</t>
  </si>
  <si>
    <t>Республика Крым</t>
  </si>
  <si>
    <t>млн рублей</t>
  </si>
  <si>
    <t>Приложение 14.3.</t>
  </si>
  <si>
    <t>Информация о совокупной задолженности и ее взыскании</t>
  </si>
  <si>
    <t>4
 (из графы 2)</t>
  </si>
  <si>
    <t xml:space="preserve">Абсолютное отклонение задолженности (+ / -) </t>
  </si>
  <si>
    <t>Темп прироста (снижения) задолженности (+/-), %</t>
  </si>
  <si>
    <t>А</t>
  </si>
  <si>
    <t>Б</t>
  </si>
  <si>
    <t>В</t>
  </si>
  <si>
    <t>Уровень взыскания задолженности,%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</si>
</sst>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8"/>
      <name val="Times New Roman CYR"/>
      <charset val="204"/>
    </font>
    <font>
      <i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indexed="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165" fontId="5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R71"/>
  <sheetViews>
    <sheetView tabSelected="1" view="pageBreakPreview" topLeftCell="B1" zoomScale="55" zoomScaleNormal="96" zoomScaleSheetLayoutView="55" workbookViewId="0">
      <selection activeCell="D10" sqref="D10"/>
    </sheetView>
  </sheetViews>
  <sheetFormatPr defaultColWidth="9.109375" defaultRowHeight="15.6" x14ac:dyDescent="0.3"/>
  <cols>
    <col min="1" max="1" width="9.109375" style="1"/>
    <col min="2" max="2" width="24.6640625" style="1" customWidth="1"/>
    <col min="3" max="3" width="27.33203125" style="1" customWidth="1"/>
    <col min="4" max="6" width="20.109375" style="2" customWidth="1"/>
    <col min="7" max="7" width="31.88671875" style="2" customWidth="1"/>
    <col min="8" max="10" width="20.109375" style="2" customWidth="1"/>
    <col min="11" max="18" width="21.33203125" style="2" customWidth="1"/>
    <col min="19" max="16384" width="9.109375" style="2"/>
  </cols>
  <sheetData>
    <row r="1" spans="1:18" ht="36.75" customHeight="1" x14ac:dyDescent="0.3">
      <c r="D1" s="19"/>
      <c r="E1" s="20"/>
      <c r="I1" s="24"/>
      <c r="J1" s="24"/>
      <c r="K1" s="13"/>
      <c r="O1" s="3">
        <v>1000</v>
      </c>
      <c r="P1" s="24" t="s">
        <v>29</v>
      </c>
      <c r="Q1" s="24"/>
      <c r="R1" s="24"/>
    </row>
    <row r="2" spans="1:18" ht="36.75" customHeight="1" x14ac:dyDescent="0.3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36.75" customHeight="1" x14ac:dyDescent="0.3">
      <c r="A3" s="15"/>
      <c r="B3" s="15"/>
      <c r="C3" s="15"/>
      <c r="D3" s="1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28</v>
      </c>
    </row>
    <row r="4" spans="1:18" s="4" customFormat="1" ht="32.25" customHeight="1" x14ac:dyDescent="0.3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37</v>
      </c>
      <c r="G4" s="22" t="s">
        <v>6</v>
      </c>
      <c r="H4" s="22" t="s">
        <v>5</v>
      </c>
      <c r="I4" s="22" t="s">
        <v>7</v>
      </c>
      <c r="J4" s="22" t="s">
        <v>5</v>
      </c>
      <c r="K4" s="26" t="s">
        <v>32</v>
      </c>
      <c r="L4" s="26"/>
      <c r="M4" s="26"/>
      <c r="N4" s="26"/>
      <c r="O4" s="26" t="s">
        <v>33</v>
      </c>
      <c r="P4" s="26"/>
      <c r="Q4" s="26"/>
      <c r="R4" s="26"/>
    </row>
    <row r="5" spans="1:18" s="4" customFormat="1" ht="73.8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12" t="s">
        <v>3</v>
      </c>
      <c r="L5" s="12" t="s">
        <v>4</v>
      </c>
      <c r="M5" s="12" t="s">
        <v>6</v>
      </c>
      <c r="N5" s="12" t="s">
        <v>7</v>
      </c>
      <c r="O5" s="12" t="s">
        <v>3</v>
      </c>
      <c r="P5" s="12" t="s">
        <v>4</v>
      </c>
      <c r="Q5" s="12" t="s">
        <v>6</v>
      </c>
      <c r="R5" s="12" t="s">
        <v>7</v>
      </c>
    </row>
    <row r="6" spans="1:18" s="4" customFormat="1" ht="33.75" customHeight="1" x14ac:dyDescent="0.3">
      <c r="A6" s="17" t="s">
        <v>34</v>
      </c>
      <c r="B6" s="17" t="s">
        <v>35</v>
      </c>
      <c r="C6" s="17" t="s">
        <v>36</v>
      </c>
      <c r="D6" s="17">
        <v>1</v>
      </c>
      <c r="E6" s="17">
        <v>2</v>
      </c>
      <c r="F6" s="17">
        <v>3</v>
      </c>
      <c r="G6" s="17" t="s">
        <v>31</v>
      </c>
      <c r="H6" s="17">
        <v>5</v>
      </c>
      <c r="I6" s="17">
        <v>6</v>
      </c>
      <c r="J6" s="17">
        <v>7</v>
      </c>
      <c r="K6" s="17">
        <v>8</v>
      </c>
      <c r="L6" s="17">
        <f>K6+1</f>
        <v>9</v>
      </c>
      <c r="M6" s="17">
        <f t="shared" ref="M6:R6" si="0">L6+1</f>
        <v>10</v>
      </c>
      <c r="N6" s="17">
        <f t="shared" si="0"/>
        <v>11</v>
      </c>
      <c r="O6" s="17">
        <f t="shared" si="0"/>
        <v>12</v>
      </c>
      <c r="P6" s="17">
        <f t="shared" si="0"/>
        <v>13</v>
      </c>
      <c r="Q6" s="17">
        <f t="shared" si="0"/>
        <v>14</v>
      </c>
      <c r="R6" s="17">
        <f t="shared" si="0"/>
        <v>15</v>
      </c>
    </row>
    <row r="7" spans="1:18" s="4" customFormat="1" ht="33.75" customHeight="1" x14ac:dyDescent="0.3">
      <c r="A7" s="29" t="s">
        <v>14</v>
      </c>
      <c r="B7" s="30"/>
      <c r="C7" s="5" t="s">
        <v>8</v>
      </c>
      <c r="D7" s="11">
        <f>D12+D17+D22+D27+D32+D37+D42+D47+D52+D57+D62+D67</f>
        <v>43254.949550919999</v>
      </c>
      <c r="E7" s="11">
        <f>E12+E17+E22+E27+E32+E37+E42+E47+E52+E57+E62+E67</f>
        <v>7434.5859259999997</v>
      </c>
      <c r="F7" s="7">
        <f>E7/D7</f>
        <v>0.17187827065311817</v>
      </c>
      <c r="G7" s="11">
        <f>G12+G17+G22+G27+G32+G37+G42+G47+G52+G57+G62+G67</f>
        <v>1141.3400174800001</v>
      </c>
      <c r="H7" s="7">
        <f>G7/E7</f>
        <v>0.15351763081902675</v>
      </c>
      <c r="I7" s="11">
        <f>I12+I17+I22+I27+I32+I37+I42+I47+I52+I57+I62+I67</f>
        <v>1369.5693130900002</v>
      </c>
      <c r="J7" s="7"/>
      <c r="K7" s="12"/>
      <c r="L7" s="12"/>
      <c r="M7" s="12"/>
      <c r="N7" s="12"/>
      <c r="O7" s="12"/>
      <c r="P7" s="12"/>
      <c r="Q7" s="12"/>
      <c r="R7" s="12"/>
    </row>
    <row r="8" spans="1:18" s="4" customFormat="1" ht="33.75" customHeight="1" x14ac:dyDescent="0.3">
      <c r="A8" s="31"/>
      <c r="B8" s="32"/>
      <c r="C8" s="5" t="s">
        <v>9</v>
      </c>
      <c r="D8" s="11">
        <f t="shared" ref="D8:E10" si="1">D13+D18+D23+D28+D33+D38+D43+D48+D53+D58+D63+D68</f>
        <v>43975.306322810007</v>
      </c>
      <c r="E8" s="11">
        <f t="shared" si="1"/>
        <v>9211.2958386051996</v>
      </c>
      <c r="F8" s="7">
        <f t="shared" ref="F8:H70" si="2">E8/D8</f>
        <v>0.20946518873541756</v>
      </c>
      <c r="G8" s="11">
        <f t="shared" ref="G8" si="3">G13+G18+G23+G28+G33+G38+G43+G48+G53+G58+G63+G68</f>
        <v>1502.920404235248</v>
      </c>
      <c r="H8" s="7">
        <f t="shared" ref="H8:H10" si="4">G8/E8</f>
        <v>0.16316058354530327</v>
      </c>
      <c r="I8" s="11">
        <f t="shared" ref="I8" si="5">I13+I18+I23+I28+I33+I38+I43+I48+I53+I58+I63+I68</f>
        <v>3801.3528794199992</v>
      </c>
      <c r="J8" s="7">
        <f>I8/(D8+I8)</f>
        <v>7.956506258274687E-2</v>
      </c>
      <c r="K8" s="8">
        <f>D8-D7</f>
        <v>720.35677189000853</v>
      </c>
      <c r="L8" s="8">
        <f>E8-E7</f>
        <v>1776.7099126051999</v>
      </c>
      <c r="M8" s="8">
        <f>G8-G7</f>
        <v>361.5803867552479</v>
      </c>
      <c r="N8" s="8">
        <f>I8-I7</f>
        <v>2431.7835663299993</v>
      </c>
      <c r="O8" s="9">
        <f>K8/D7</f>
        <v>1.6653742042676528E-2</v>
      </c>
      <c r="P8" s="9">
        <f>L8/E7</f>
        <v>0.23897900034913119</v>
      </c>
      <c r="Q8" s="9">
        <f>M8/G7</f>
        <v>0.31680339006564617</v>
      </c>
      <c r="R8" s="9">
        <f>N8/I7</f>
        <v>1.7755826909143053</v>
      </c>
    </row>
    <row r="9" spans="1:18" s="4" customFormat="1" ht="33.75" customHeight="1" x14ac:dyDescent="0.3">
      <c r="A9" s="31"/>
      <c r="B9" s="32"/>
      <c r="C9" s="5" t="s">
        <v>10</v>
      </c>
      <c r="D9" s="11">
        <f t="shared" si="1"/>
        <v>47118.369284159991</v>
      </c>
      <c r="E9" s="11">
        <f t="shared" si="1"/>
        <v>8608.8948433736987</v>
      </c>
      <c r="F9" s="7">
        <f t="shared" si="2"/>
        <v>0.18270782656877288</v>
      </c>
      <c r="G9" s="11">
        <f t="shared" ref="G9" si="6">G14+G19+G24+G29+G34+G39+G44+G49+G54+G59+G64+G69</f>
        <v>1477.758130668477</v>
      </c>
      <c r="H9" s="7">
        <f t="shared" si="4"/>
        <v>0.17165480094183208</v>
      </c>
      <c r="I9" s="11">
        <f t="shared" ref="I9" si="7">I14+I19+I24+I29+I34+I39+I44+I49+I54+I59+I64+I69</f>
        <v>9598.8843347699985</v>
      </c>
      <c r="J9" s="7">
        <f t="shared" ref="J9:J10" si="8">I9/(D9+I9)</f>
        <v>0.16924099321280023</v>
      </c>
      <c r="K9" s="8">
        <f t="shared" ref="K9:K10" si="9">D9-D8</f>
        <v>3143.0629613499841</v>
      </c>
      <c r="L9" s="8">
        <f t="shared" ref="L9:L10" si="10">E9-E8</f>
        <v>-602.40099523150093</v>
      </c>
      <c r="M9" s="8">
        <f t="shared" ref="M9:M10" si="11">G9-G8</f>
        <v>-25.162273566771091</v>
      </c>
      <c r="N9" s="8">
        <f t="shared" ref="N9:N10" si="12">I9-I8</f>
        <v>5797.5314553499993</v>
      </c>
      <c r="O9" s="9">
        <f t="shared" ref="O9:O10" si="13">K9/D8</f>
        <v>7.1473361396909157E-2</v>
      </c>
      <c r="P9" s="9">
        <f t="shared" ref="P9:P10" si="14">L9/E8</f>
        <v>-6.5398072734434959E-2</v>
      </c>
      <c r="Q9" s="9">
        <f t="shared" ref="Q9:Q10" si="15">M9/G8</f>
        <v>-1.6742252946904904E-2</v>
      </c>
      <c r="R9" s="9">
        <f t="shared" ref="R9:R10" si="16">N9/I8</f>
        <v>1.5251231967274166</v>
      </c>
    </row>
    <row r="10" spans="1:18" s="4" customFormat="1" ht="33.75" customHeight="1" x14ac:dyDescent="0.3">
      <c r="A10" s="31"/>
      <c r="B10" s="32"/>
      <c r="C10" s="5" t="s">
        <v>11</v>
      </c>
      <c r="D10" s="35">
        <f t="shared" si="1"/>
        <v>46501.302001983997</v>
      </c>
      <c r="E10" s="11">
        <f t="shared" si="1"/>
        <v>8587.4717056450081</v>
      </c>
      <c r="F10" s="7">
        <f t="shared" si="2"/>
        <v>0.18467164006028519</v>
      </c>
      <c r="G10" s="11">
        <f t="shared" ref="G10" si="17">G15+G20+G25+G30+G35+G40+G45+G50+G55+G60+G65+G70</f>
        <v>1282.7582235498246</v>
      </c>
      <c r="H10" s="7">
        <f t="shared" si="4"/>
        <v>0.14937554003311573</v>
      </c>
      <c r="I10" s="11">
        <f t="shared" ref="I10" si="18">I15+I20+I25+I30+I35+I40+I45+I50+I55+I60+I65+I70</f>
        <v>3488.8883999999994</v>
      </c>
      <c r="J10" s="7">
        <f t="shared" si="8"/>
        <v>6.9791460523453683E-2</v>
      </c>
      <c r="K10" s="8">
        <f t="shared" si="9"/>
        <v>-617.06728217599448</v>
      </c>
      <c r="L10" s="8">
        <f t="shared" si="10"/>
        <v>-21.423137728690563</v>
      </c>
      <c r="M10" s="8">
        <f t="shared" si="11"/>
        <v>-194.99990711865235</v>
      </c>
      <c r="N10" s="8">
        <f t="shared" si="12"/>
        <v>-6109.9959347699987</v>
      </c>
      <c r="O10" s="9">
        <f t="shared" si="13"/>
        <v>-1.3096108620708081E-2</v>
      </c>
      <c r="P10" s="9">
        <f t="shared" si="14"/>
        <v>-2.4884887222405834E-3</v>
      </c>
      <c r="Q10" s="9">
        <f t="shared" si="15"/>
        <v>-0.13195657873351874</v>
      </c>
      <c r="R10" s="9">
        <f t="shared" si="16"/>
        <v>-0.63653188450638853</v>
      </c>
    </row>
    <row r="11" spans="1:18" s="4" customFormat="1" ht="45.6" customHeight="1" x14ac:dyDescent="0.3">
      <c r="A11" s="31"/>
      <c r="B11" s="32"/>
      <c r="C11" s="5" t="s">
        <v>13</v>
      </c>
      <c r="D11" s="11" t="s">
        <v>12</v>
      </c>
      <c r="E11" s="11" t="s">
        <v>12</v>
      </c>
      <c r="F11" s="11"/>
      <c r="G11" s="11" t="s">
        <v>12</v>
      </c>
      <c r="H11" s="11"/>
      <c r="I11" s="11" t="s">
        <v>12</v>
      </c>
      <c r="J11" s="11"/>
      <c r="K11" s="8">
        <f>D10-D7</f>
        <v>3246.3524510639982</v>
      </c>
      <c r="L11" s="10" t="s">
        <v>12</v>
      </c>
      <c r="M11" s="10" t="s">
        <v>12</v>
      </c>
      <c r="N11" s="10" t="s">
        <v>12</v>
      </c>
      <c r="O11" s="9">
        <f>K11/D7</f>
        <v>7.5051583339436609E-2</v>
      </c>
      <c r="P11" s="7" t="s">
        <v>12</v>
      </c>
      <c r="Q11" s="7" t="s">
        <v>12</v>
      </c>
      <c r="R11" s="7" t="s">
        <v>12</v>
      </c>
    </row>
    <row r="12" spans="1:18" ht="26.4" customHeight="1" x14ac:dyDescent="0.3">
      <c r="A12" s="27">
        <v>1</v>
      </c>
      <c r="B12" s="27" t="s">
        <v>16</v>
      </c>
      <c r="C12" s="5" t="s">
        <v>8</v>
      </c>
      <c r="D12" s="6">
        <v>571.59</v>
      </c>
      <c r="E12" s="6">
        <v>305.88259999999997</v>
      </c>
      <c r="F12" s="7">
        <f t="shared" si="2"/>
        <v>0.53514337199741069</v>
      </c>
      <c r="G12" s="6">
        <v>60.855699999999999</v>
      </c>
      <c r="H12" s="7">
        <f>G12/E12</f>
        <v>0.19895116623175038</v>
      </c>
      <c r="I12" s="6">
        <v>81.93</v>
      </c>
      <c r="J12" s="7"/>
      <c r="K12" s="21"/>
      <c r="L12" s="21"/>
      <c r="M12" s="21"/>
      <c r="N12" s="21"/>
      <c r="O12" s="21"/>
      <c r="P12" s="21"/>
      <c r="Q12" s="21"/>
      <c r="R12" s="21"/>
    </row>
    <row r="13" spans="1:18" ht="26.4" customHeight="1" x14ac:dyDescent="0.3">
      <c r="A13" s="28"/>
      <c r="B13" s="28"/>
      <c r="C13" s="5" t="s">
        <v>9</v>
      </c>
      <c r="D13" s="6">
        <v>501.61200000000002</v>
      </c>
      <c r="E13" s="6">
        <v>295.92809999999997</v>
      </c>
      <c r="F13" s="7">
        <f t="shared" si="2"/>
        <v>0.58995418769885877</v>
      </c>
      <c r="G13" s="6">
        <v>65.234899999999996</v>
      </c>
      <c r="H13" s="7">
        <f t="shared" ref="H13:H15" si="19">G13/E13</f>
        <v>0.2204417221615656</v>
      </c>
      <c r="I13" s="6">
        <v>165.81399999999999</v>
      </c>
      <c r="J13" s="7">
        <f>I13/(D13+I13)</f>
        <v>0.24843802908487231</v>
      </c>
      <c r="K13" s="8">
        <f t="shared" ref="K13:K15" si="20">D13-D12</f>
        <v>-69.978000000000009</v>
      </c>
      <c r="L13" s="8">
        <f t="shared" ref="L13:L15" si="21">E13-E12</f>
        <v>-9.9544999999999959</v>
      </c>
      <c r="M13" s="8">
        <f t="shared" ref="M13:M15" si="22">G13-G12</f>
        <v>4.3791999999999973</v>
      </c>
      <c r="N13" s="8">
        <f t="shared" ref="N13:N15" si="23">I13-I12</f>
        <v>83.883999999999986</v>
      </c>
      <c r="O13" s="9">
        <f t="shared" ref="O13:O15" si="24">K13/D12</f>
        <v>-0.12242691439668295</v>
      </c>
      <c r="P13" s="9">
        <f t="shared" ref="P13:P15" si="25">L13/E12</f>
        <v>-3.2543531407147698E-2</v>
      </c>
      <c r="Q13" s="9">
        <f t="shared" ref="Q13:Q15" si="26">M13/G12</f>
        <v>7.1960391549189276E-2</v>
      </c>
      <c r="R13" s="9">
        <f t="shared" ref="R13:R15" si="27">N13/I12</f>
        <v>1.0238496277309896</v>
      </c>
    </row>
    <row r="14" spans="1:18" ht="26.4" customHeight="1" x14ac:dyDescent="0.3">
      <c r="A14" s="28"/>
      <c r="B14" s="28"/>
      <c r="C14" s="5" t="s">
        <v>10</v>
      </c>
      <c r="D14" s="6">
        <v>471.63600000000002</v>
      </c>
      <c r="E14" s="6">
        <v>276.25139999999999</v>
      </c>
      <c r="F14" s="7">
        <f t="shared" si="2"/>
        <v>0.58573009693916489</v>
      </c>
      <c r="G14" s="6">
        <v>23.6616</v>
      </c>
      <c r="H14" s="7">
        <f t="shared" si="19"/>
        <v>8.5652416603137577E-2</v>
      </c>
      <c r="I14" s="6">
        <v>60.616999999999997</v>
      </c>
      <c r="J14" s="7">
        <f t="shared" ref="J14:J15" si="28">I14/(D14+I14)</f>
        <v>0.11388756850595486</v>
      </c>
      <c r="K14" s="8">
        <f t="shared" si="20"/>
        <v>-29.975999999999999</v>
      </c>
      <c r="L14" s="8">
        <f t="shared" si="21"/>
        <v>-19.676699999999983</v>
      </c>
      <c r="M14" s="8">
        <f t="shared" si="22"/>
        <v>-41.573299999999996</v>
      </c>
      <c r="N14" s="8">
        <f t="shared" si="23"/>
        <v>-105.197</v>
      </c>
      <c r="O14" s="9">
        <f t="shared" si="24"/>
        <v>-5.9759335901054991E-2</v>
      </c>
      <c r="P14" s="9">
        <f t="shared" si="25"/>
        <v>-6.6491488979924462E-2</v>
      </c>
      <c r="Q14" s="9">
        <f t="shared" si="26"/>
        <v>-0.63728617657112985</v>
      </c>
      <c r="R14" s="9">
        <f t="shared" si="27"/>
        <v>-0.63442773227833604</v>
      </c>
    </row>
    <row r="15" spans="1:18" ht="26.4" customHeight="1" x14ac:dyDescent="0.3">
      <c r="A15" s="28"/>
      <c r="B15" s="28"/>
      <c r="C15" s="5" t="s">
        <v>11</v>
      </c>
      <c r="D15" s="6">
        <v>519.45399999999995</v>
      </c>
      <c r="E15" s="6">
        <v>291.52999999999997</v>
      </c>
      <c r="F15" s="7">
        <f t="shared" si="2"/>
        <v>0.5612239004801195</v>
      </c>
      <c r="G15" s="6">
        <v>28.942</v>
      </c>
      <c r="H15" s="7">
        <f t="shared" si="19"/>
        <v>9.9276232291702404E-2</v>
      </c>
      <c r="I15" s="6">
        <v>30.398</v>
      </c>
      <c r="J15" s="7">
        <f t="shared" si="28"/>
        <v>5.5283967322115768E-2</v>
      </c>
      <c r="K15" s="8">
        <f t="shared" si="20"/>
        <v>47.817999999999927</v>
      </c>
      <c r="L15" s="8">
        <f t="shared" si="21"/>
        <v>15.278599999999983</v>
      </c>
      <c r="M15" s="8">
        <f t="shared" si="22"/>
        <v>5.2804000000000002</v>
      </c>
      <c r="N15" s="8">
        <f t="shared" si="23"/>
        <v>-30.218999999999998</v>
      </c>
      <c r="O15" s="9">
        <f t="shared" si="24"/>
        <v>0.1013875107074098</v>
      </c>
      <c r="P15" s="9">
        <f t="shared" si="25"/>
        <v>5.5306869033061853E-2</v>
      </c>
      <c r="Q15" s="9">
        <f t="shared" si="26"/>
        <v>0.22316326875612807</v>
      </c>
      <c r="R15" s="9">
        <f t="shared" si="27"/>
        <v>-0.49852351650527077</v>
      </c>
    </row>
    <row r="16" spans="1:18" ht="39.6" customHeight="1" x14ac:dyDescent="0.3">
      <c r="A16" s="28"/>
      <c r="B16" s="28"/>
      <c r="C16" s="5" t="s">
        <v>13</v>
      </c>
      <c r="D16" s="11" t="s">
        <v>12</v>
      </c>
      <c r="E16" s="11" t="s">
        <v>12</v>
      </c>
      <c r="F16" s="11"/>
      <c r="G16" s="11" t="s">
        <v>12</v>
      </c>
      <c r="H16" s="11"/>
      <c r="I16" s="11" t="s">
        <v>12</v>
      </c>
      <c r="J16" s="11"/>
      <c r="K16" s="8">
        <f t="shared" ref="K16" si="29">D15-D12</f>
        <v>-52.136000000000081</v>
      </c>
      <c r="L16" s="10" t="s">
        <v>12</v>
      </c>
      <c r="M16" s="10" t="s">
        <v>12</v>
      </c>
      <c r="N16" s="10" t="s">
        <v>12</v>
      </c>
      <c r="O16" s="9">
        <f t="shared" ref="O16" si="30">K16/D12</f>
        <v>-9.1212232544306368E-2</v>
      </c>
      <c r="P16" s="7" t="s">
        <v>12</v>
      </c>
      <c r="Q16" s="7" t="s">
        <v>12</v>
      </c>
      <c r="R16" s="7" t="s">
        <v>12</v>
      </c>
    </row>
    <row r="17" spans="1:18" ht="26.4" customHeight="1" x14ac:dyDescent="0.3">
      <c r="A17" s="27">
        <v>2</v>
      </c>
      <c r="B17" s="27" t="s">
        <v>17</v>
      </c>
      <c r="C17" s="5" t="s">
        <v>8</v>
      </c>
      <c r="D17" s="6">
        <v>1302.1859999999999</v>
      </c>
      <c r="E17" s="6">
        <v>90.78</v>
      </c>
      <c r="F17" s="7">
        <f t="shared" si="2"/>
        <v>6.9713543226543676E-2</v>
      </c>
      <c r="G17" s="6">
        <v>6.9390000000000001</v>
      </c>
      <c r="H17" s="7">
        <f>G17/E17</f>
        <v>7.6437541308658291E-2</v>
      </c>
      <c r="I17" s="6">
        <v>53.783999999999999</v>
      </c>
      <c r="J17" s="7"/>
      <c r="K17" s="21"/>
      <c r="L17" s="21"/>
      <c r="M17" s="21"/>
      <c r="N17" s="21"/>
      <c r="O17" s="21"/>
      <c r="P17" s="21"/>
      <c r="Q17" s="21"/>
      <c r="R17" s="21"/>
    </row>
    <row r="18" spans="1:18" ht="26.4" customHeight="1" x14ac:dyDescent="0.3">
      <c r="A18" s="28"/>
      <c r="B18" s="28"/>
      <c r="C18" s="5" t="s">
        <v>9</v>
      </c>
      <c r="D18" s="6">
        <v>1567.4580000000001</v>
      </c>
      <c r="E18" s="6">
        <v>41.295999999999999</v>
      </c>
      <c r="F18" s="7">
        <f t="shared" si="2"/>
        <v>2.6345841483471962E-2</v>
      </c>
      <c r="G18" s="6">
        <v>6.3019999999999996</v>
      </c>
      <c r="H18" s="7">
        <f t="shared" ref="H18:H20" si="31">G18/E18</f>
        <v>0.15260557923285548</v>
      </c>
      <c r="I18" s="6">
        <v>254.489</v>
      </c>
      <c r="J18" s="7">
        <f>I18/(D18+I18)</f>
        <v>0.1396796943050484</v>
      </c>
      <c r="K18" s="8">
        <f t="shared" ref="K18:K20" si="32">D18-D17</f>
        <v>265.27200000000016</v>
      </c>
      <c r="L18" s="8">
        <f t="shared" ref="L18:L20" si="33">E18-E17</f>
        <v>-49.484000000000002</v>
      </c>
      <c r="M18" s="8">
        <f t="shared" ref="M18:M20" si="34">G18-G17</f>
        <v>-0.63700000000000045</v>
      </c>
      <c r="N18" s="8">
        <f t="shared" ref="N18:N20" si="35">I18-I17</f>
        <v>200.70500000000001</v>
      </c>
      <c r="O18" s="9">
        <f t="shared" ref="O18:O20" si="36">K18/D17</f>
        <v>0.20371283365049248</v>
      </c>
      <c r="P18" s="9">
        <f t="shared" ref="P18:P20" si="37">L18/E17</f>
        <v>-0.54509803921568634</v>
      </c>
      <c r="Q18" s="9">
        <f t="shared" ref="Q18:Q20" si="38">M18/G17</f>
        <v>-9.1799971177403156E-2</v>
      </c>
      <c r="R18" s="9">
        <f t="shared" ref="R18:R20" si="39">N18/I17</f>
        <v>3.7316860032723489</v>
      </c>
    </row>
    <row r="19" spans="1:18" ht="26.4" customHeight="1" x14ac:dyDescent="0.3">
      <c r="A19" s="28"/>
      <c r="B19" s="28"/>
      <c r="C19" s="5" t="s">
        <v>10</v>
      </c>
      <c r="D19" s="6">
        <v>1813.404</v>
      </c>
      <c r="E19" s="6">
        <v>74.617000000000004</v>
      </c>
      <c r="F19" s="7">
        <f t="shared" si="2"/>
        <v>4.114747734095657E-2</v>
      </c>
      <c r="G19" s="6">
        <v>18.420000000000002</v>
      </c>
      <c r="H19" s="7">
        <f t="shared" si="31"/>
        <v>0.24686063497594382</v>
      </c>
      <c r="I19" s="6">
        <v>145.99299999999999</v>
      </c>
      <c r="J19" s="7">
        <f t="shared" ref="J19:J20" si="40">I19/(D19+I19)</f>
        <v>7.4509147457100328E-2</v>
      </c>
      <c r="K19" s="8">
        <f t="shared" si="32"/>
        <v>245.94599999999991</v>
      </c>
      <c r="L19" s="8">
        <f t="shared" si="33"/>
        <v>33.321000000000005</v>
      </c>
      <c r="M19" s="8">
        <f t="shared" si="34"/>
        <v>12.118000000000002</v>
      </c>
      <c r="N19" s="8">
        <f t="shared" si="35"/>
        <v>-108.49600000000001</v>
      </c>
      <c r="O19" s="9">
        <f t="shared" si="36"/>
        <v>0.15690755350382588</v>
      </c>
      <c r="P19" s="9">
        <f t="shared" si="37"/>
        <v>0.80688202247191021</v>
      </c>
      <c r="Q19" s="9">
        <f t="shared" si="38"/>
        <v>1.9228816248809906</v>
      </c>
      <c r="R19" s="9">
        <f t="shared" si="39"/>
        <v>-0.42632883936044391</v>
      </c>
    </row>
    <row r="20" spans="1:18" ht="26.4" customHeight="1" x14ac:dyDescent="0.3">
      <c r="A20" s="28"/>
      <c r="B20" s="28"/>
      <c r="C20" s="5" t="s">
        <v>11</v>
      </c>
      <c r="D20" s="6">
        <v>1631.818</v>
      </c>
      <c r="E20" s="6">
        <v>69.653299999999987</v>
      </c>
      <c r="F20" s="7">
        <f t="shared" si="2"/>
        <v>4.268447829353518E-2</v>
      </c>
      <c r="G20" s="6">
        <v>13.023800000000001</v>
      </c>
      <c r="H20" s="7">
        <f t="shared" si="31"/>
        <v>0.18698037278922899</v>
      </c>
      <c r="I20" s="6">
        <v>51.6464</v>
      </c>
      <c r="J20" s="7">
        <f t="shared" si="40"/>
        <v>3.0678641021455517E-2</v>
      </c>
      <c r="K20" s="8">
        <f t="shared" si="32"/>
        <v>-181.58600000000001</v>
      </c>
      <c r="L20" s="8">
        <f t="shared" si="33"/>
        <v>-4.9637000000000171</v>
      </c>
      <c r="M20" s="8">
        <f t="shared" si="34"/>
        <v>-5.3962000000000003</v>
      </c>
      <c r="N20" s="8">
        <f t="shared" si="35"/>
        <v>-94.346599999999995</v>
      </c>
      <c r="O20" s="9">
        <f t="shared" si="36"/>
        <v>-0.10013543589845396</v>
      </c>
      <c r="P20" s="9">
        <f t="shared" si="37"/>
        <v>-6.6522374257877118E-2</v>
      </c>
      <c r="Q20" s="9">
        <f t="shared" si="38"/>
        <v>-0.29295331161780674</v>
      </c>
      <c r="R20" s="9">
        <f t="shared" si="39"/>
        <v>-0.64624057317816608</v>
      </c>
    </row>
    <row r="21" spans="1:18" ht="50.4" customHeight="1" x14ac:dyDescent="0.3">
      <c r="A21" s="28"/>
      <c r="B21" s="28"/>
      <c r="C21" s="5" t="s">
        <v>13</v>
      </c>
      <c r="D21" s="11" t="s">
        <v>12</v>
      </c>
      <c r="E21" s="11" t="s">
        <v>12</v>
      </c>
      <c r="F21" s="11"/>
      <c r="G21" s="11" t="s">
        <v>12</v>
      </c>
      <c r="H21" s="11"/>
      <c r="I21" s="11" t="s">
        <v>12</v>
      </c>
      <c r="J21" s="11"/>
      <c r="K21" s="8">
        <f t="shared" ref="K21" si="41">D20-D17</f>
        <v>329.63200000000006</v>
      </c>
      <c r="L21" s="10" t="s">
        <v>12</v>
      </c>
      <c r="M21" s="10" t="s">
        <v>12</v>
      </c>
      <c r="N21" s="10" t="s">
        <v>12</v>
      </c>
      <c r="O21" s="9">
        <f t="shared" ref="O21" si="42">K21/D17</f>
        <v>0.25313741662097433</v>
      </c>
      <c r="P21" s="7" t="s">
        <v>12</v>
      </c>
      <c r="Q21" s="7" t="s">
        <v>12</v>
      </c>
      <c r="R21" s="7" t="s">
        <v>12</v>
      </c>
    </row>
    <row r="22" spans="1:18" ht="26.4" customHeight="1" x14ac:dyDescent="0.3">
      <c r="A22" s="27">
        <v>3</v>
      </c>
      <c r="B22" s="27" t="s">
        <v>18</v>
      </c>
      <c r="C22" s="5" t="s">
        <v>8</v>
      </c>
      <c r="D22" s="6">
        <v>25674.399299999997</v>
      </c>
      <c r="E22" s="6">
        <v>1158.8871059999999</v>
      </c>
      <c r="F22" s="7">
        <f t="shared" si="2"/>
        <v>4.5137846944680024E-2</v>
      </c>
      <c r="G22" s="6">
        <v>104.86010399999999</v>
      </c>
      <c r="H22" s="7">
        <f>G22/E22</f>
        <v>9.0483450421615097E-2</v>
      </c>
      <c r="I22" s="6">
        <v>59.725099999999998</v>
      </c>
      <c r="J22" s="7"/>
      <c r="K22" s="21"/>
      <c r="L22" s="21"/>
      <c r="M22" s="21"/>
      <c r="N22" s="21"/>
      <c r="O22" s="21"/>
      <c r="P22" s="21"/>
      <c r="Q22" s="21"/>
      <c r="R22" s="21"/>
    </row>
    <row r="23" spans="1:18" ht="26.4" customHeight="1" x14ac:dyDescent="0.3">
      <c r="A23" s="28"/>
      <c r="B23" s="28"/>
      <c r="C23" s="5" t="s">
        <v>9</v>
      </c>
      <c r="D23" s="6">
        <v>26212.535</v>
      </c>
      <c r="E23" s="6">
        <v>1149.5018889999999</v>
      </c>
      <c r="F23" s="7">
        <f t="shared" si="2"/>
        <v>4.3853137020131779E-2</v>
      </c>
      <c r="G23" s="6">
        <v>187.41565299999999</v>
      </c>
      <c r="H23" s="7">
        <f t="shared" ref="H23:H25" si="43">G23/E23</f>
        <v>0.16304075251502262</v>
      </c>
      <c r="I23" s="6">
        <v>1180.6679999999999</v>
      </c>
      <c r="J23" s="7">
        <f>I23/(D23+I23)</f>
        <v>4.3100764813811657E-2</v>
      </c>
      <c r="K23" s="8">
        <f t="shared" ref="K23:K25" si="44">D23-D22</f>
        <v>538.13570000000254</v>
      </c>
      <c r="L23" s="8">
        <f t="shared" ref="L23:L25" si="45">E23-E22</f>
        <v>-9.3852170000000115</v>
      </c>
      <c r="M23" s="8">
        <f t="shared" ref="M23:M25" si="46">G23-G22</f>
        <v>82.555548999999999</v>
      </c>
      <c r="N23" s="8">
        <f t="shared" ref="N23:N25" si="47">I23-I22</f>
        <v>1120.9429</v>
      </c>
      <c r="O23" s="9">
        <f t="shared" ref="O23:O25" si="48">K23/D22</f>
        <v>2.0960011321472381E-2</v>
      </c>
      <c r="P23" s="9">
        <f t="shared" ref="P23:P25" si="49">L23/E22</f>
        <v>-8.0984739164058073E-3</v>
      </c>
      <c r="Q23" s="9">
        <f t="shared" ref="Q23:Q25" si="50">M23/G22</f>
        <v>0.78729226703799571</v>
      </c>
      <c r="R23" s="9">
        <f t="shared" ref="R23:R25" si="51">N23/I22</f>
        <v>18.768372091465732</v>
      </c>
    </row>
    <row r="24" spans="1:18" ht="26.4" customHeight="1" x14ac:dyDescent="0.3">
      <c r="A24" s="28"/>
      <c r="B24" s="28"/>
      <c r="C24" s="5" t="s">
        <v>10</v>
      </c>
      <c r="D24" s="6">
        <v>29676.814999999999</v>
      </c>
      <c r="E24" s="6">
        <v>1298.7240710000001</v>
      </c>
      <c r="F24" s="7">
        <f t="shared" si="2"/>
        <v>4.3762245746384848E-2</v>
      </c>
      <c r="G24" s="6">
        <v>238.11276999999998</v>
      </c>
      <c r="H24" s="7">
        <f t="shared" si="43"/>
        <v>0.18334361803016122</v>
      </c>
      <c r="I24" s="6">
        <v>7743.4520000000002</v>
      </c>
      <c r="J24" s="7">
        <f t="shared" ref="J24:J25" si="52">I24/(D24+I24)</f>
        <v>0.2069320349852127</v>
      </c>
      <c r="K24" s="8">
        <f t="shared" si="44"/>
        <v>3464.2799999999988</v>
      </c>
      <c r="L24" s="8">
        <f t="shared" si="45"/>
        <v>149.2221820000002</v>
      </c>
      <c r="M24" s="8">
        <f t="shared" si="46"/>
        <v>50.697116999999992</v>
      </c>
      <c r="N24" s="8">
        <f t="shared" si="47"/>
        <v>6562.7840000000006</v>
      </c>
      <c r="O24" s="9">
        <f t="shared" si="48"/>
        <v>0.13216119692353293</v>
      </c>
      <c r="P24" s="9">
        <f t="shared" si="49"/>
        <v>0.12981464704665677</v>
      </c>
      <c r="Q24" s="9">
        <f t="shared" si="50"/>
        <v>0.27050631144454085</v>
      </c>
      <c r="R24" s="9">
        <f t="shared" si="51"/>
        <v>5.5585346600399106</v>
      </c>
    </row>
    <row r="25" spans="1:18" ht="26.4" customHeight="1" x14ac:dyDescent="0.3">
      <c r="A25" s="28"/>
      <c r="B25" s="28"/>
      <c r="C25" s="5" t="s">
        <v>11</v>
      </c>
      <c r="D25" s="6">
        <v>28495.038001984001</v>
      </c>
      <c r="E25" s="6">
        <v>1352.1556756450084</v>
      </c>
      <c r="F25" s="7">
        <f t="shared" si="2"/>
        <v>4.7452320490004717E-2</v>
      </c>
      <c r="G25" s="6">
        <v>142.56317354982477</v>
      </c>
      <c r="H25" s="7">
        <f t="shared" si="43"/>
        <v>0.1054339941159652</v>
      </c>
      <c r="I25" s="6">
        <v>2316.17</v>
      </c>
      <c r="J25" s="7">
        <f t="shared" si="52"/>
        <v>7.5172969519755828E-2</v>
      </c>
      <c r="K25" s="8">
        <f t="shared" si="44"/>
        <v>-1181.7769980159974</v>
      </c>
      <c r="L25" s="8">
        <f t="shared" si="45"/>
        <v>53.431604645008292</v>
      </c>
      <c r="M25" s="8">
        <f t="shared" si="46"/>
        <v>-95.549596450175216</v>
      </c>
      <c r="N25" s="8">
        <f t="shared" si="47"/>
        <v>-5427.2820000000002</v>
      </c>
      <c r="O25" s="9">
        <f t="shared" si="48"/>
        <v>-3.9821557603671329E-2</v>
      </c>
      <c r="P25" s="9">
        <f t="shared" si="49"/>
        <v>4.1141614172028607E-2</v>
      </c>
      <c r="Q25" s="9">
        <f t="shared" si="50"/>
        <v>-0.40127875733071866</v>
      </c>
      <c r="R25" s="9">
        <f t="shared" si="51"/>
        <v>-0.70088663299004117</v>
      </c>
    </row>
    <row r="26" spans="1:18" ht="50.4" customHeight="1" x14ac:dyDescent="0.3">
      <c r="A26" s="28"/>
      <c r="B26" s="28"/>
      <c r="C26" s="5" t="s">
        <v>13</v>
      </c>
      <c r="D26" s="11" t="s">
        <v>12</v>
      </c>
      <c r="E26" s="11" t="s">
        <v>12</v>
      </c>
      <c r="F26" s="11"/>
      <c r="G26" s="11" t="s">
        <v>12</v>
      </c>
      <c r="H26" s="11"/>
      <c r="I26" s="11" t="s">
        <v>12</v>
      </c>
      <c r="J26" s="11"/>
      <c r="K26" s="8">
        <f t="shared" ref="K26" si="53">D25-D22</f>
        <v>2820.638701984004</v>
      </c>
      <c r="L26" s="10" t="s">
        <v>12</v>
      </c>
      <c r="M26" s="10" t="s">
        <v>12</v>
      </c>
      <c r="N26" s="10" t="s">
        <v>12</v>
      </c>
      <c r="O26" s="9">
        <f t="shared" ref="O26" si="54">K26/D22</f>
        <v>0.10986191610660212</v>
      </c>
      <c r="P26" s="7" t="s">
        <v>12</v>
      </c>
      <c r="Q26" s="7" t="s">
        <v>12</v>
      </c>
      <c r="R26" s="7" t="s">
        <v>12</v>
      </c>
    </row>
    <row r="27" spans="1:18" ht="26.4" customHeight="1" x14ac:dyDescent="0.3">
      <c r="A27" s="27">
        <v>4</v>
      </c>
      <c r="B27" s="27" t="s">
        <v>19</v>
      </c>
      <c r="C27" s="5" t="s">
        <v>8</v>
      </c>
      <c r="D27" s="6">
        <v>1471.9459999999999</v>
      </c>
      <c r="E27" s="6">
        <v>329.93799999999999</v>
      </c>
      <c r="F27" s="7">
        <f t="shared" si="2"/>
        <v>0.22415088597000163</v>
      </c>
      <c r="G27" s="6">
        <v>42.716999999999999</v>
      </c>
      <c r="H27" s="7">
        <f>G27/E27</f>
        <v>0.12946977917063207</v>
      </c>
      <c r="I27" s="6">
        <v>80.087999999999994</v>
      </c>
      <c r="J27" s="7"/>
      <c r="K27" s="21"/>
      <c r="L27" s="21"/>
      <c r="M27" s="21"/>
      <c r="N27" s="21"/>
      <c r="O27" s="21"/>
      <c r="P27" s="21"/>
      <c r="Q27" s="21"/>
      <c r="R27" s="21"/>
    </row>
    <row r="28" spans="1:18" ht="26.4" customHeight="1" x14ac:dyDescent="0.3">
      <c r="A28" s="28"/>
      <c r="B28" s="28"/>
      <c r="C28" s="5" t="s">
        <v>9</v>
      </c>
      <c r="D28" s="6">
        <v>1004.898</v>
      </c>
      <c r="E28" s="6">
        <v>414.16300000000001</v>
      </c>
      <c r="F28" s="7">
        <f t="shared" si="2"/>
        <v>0.41214431713467437</v>
      </c>
      <c r="G28" s="6">
        <v>87.584000000000003</v>
      </c>
      <c r="H28" s="7">
        <f t="shared" ref="H28:H30" si="55">G28/E28</f>
        <v>0.21147229472454082</v>
      </c>
      <c r="I28" s="6">
        <v>91.254000000000005</v>
      </c>
      <c r="J28" s="7">
        <f>I28/(D28+I28)</f>
        <v>8.3249403367416194E-2</v>
      </c>
      <c r="K28" s="8">
        <f t="shared" ref="K28:K30" si="56">D28-D27</f>
        <v>-467.04799999999989</v>
      </c>
      <c r="L28" s="8">
        <f t="shared" ref="L28:L30" si="57">E28-E27</f>
        <v>84.225000000000023</v>
      </c>
      <c r="M28" s="8">
        <f t="shared" ref="M28:M30" si="58">G28-G27</f>
        <v>44.867000000000004</v>
      </c>
      <c r="N28" s="8">
        <f t="shared" ref="N28:N30" si="59">I28-I27</f>
        <v>11.166000000000011</v>
      </c>
      <c r="O28" s="9">
        <f t="shared" ref="O28:O30" si="60">K28/D27</f>
        <v>-0.31729968354817356</v>
      </c>
      <c r="P28" s="9">
        <f t="shared" ref="P28:P30" si="61">L28/E27</f>
        <v>0.25527523352872367</v>
      </c>
      <c r="Q28" s="9">
        <f t="shared" ref="Q28:Q30" si="62">M28/G27</f>
        <v>1.0503312498536883</v>
      </c>
      <c r="R28" s="9">
        <f t="shared" ref="R28:R30" si="63">N28/I27</f>
        <v>0.13942163620017994</v>
      </c>
    </row>
    <row r="29" spans="1:18" ht="26.4" customHeight="1" x14ac:dyDescent="0.3">
      <c r="A29" s="28"/>
      <c r="B29" s="28"/>
      <c r="C29" s="5" t="s">
        <v>10</v>
      </c>
      <c r="D29" s="6">
        <v>1013.8869999999999</v>
      </c>
      <c r="E29" s="6">
        <v>432.59699999999998</v>
      </c>
      <c r="F29" s="7">
        <f t="shared" si="2"/>
        <v>0.42667180859405435</v>
      </c>
      <c r="G29" s="6">
        <v>27.923999999999999</v>
      </c>
      <c r="H29" s="7">
        <f t="shared" si="55"/>
        <v>6.4549684810574284E-2</v>
      </c>
      <c r="I29" s="6">
        <v>65.384</v>
      </c>
      <c r="J29" s="7">
        <f t="shared" ref="J29:J30" si="64">I29/(D29+I29)</f>
        <v>6.0581633343247433E-2</v>
      </c>
      <c r="K29" s="8">
        <f t="shared" si="56"/>
        <v>8.9889999999999191</v>
      </c>
      <c r="L29" s="8">
        <f t="shared" si="57"/>
        <v>18.433999999999969</v>
      </c>
      <c r="M29" s="8">
        <f t="shared" si="58"/>
        <v>-59.660000000000004</v>
      </c>
      <c r="N29" s="8">
        <f t="shared" si="59"/>
        <v>-25.870000000000005</v>
      </c>
      <c r="O29" s="9">
        <f t="shared" si="60"/>
        <v>8.9451864766373484E-3</v>
      </c>
      <c r="P29" s="9">
        <f t="shared" si="61"/>
        <v>4.4509045955336349E-2</v>
      </c>
      <c r="Q29" s="9">
        <f t="shared" si="62"/>
        <v>-0.6811746437705517</v>
      </c>
      <c r="R29" s="9">
        <f t="shared" si="63"/>
        <v>-0.28349442216231618</v>
      </c>
    </row>
    <row r="30" spans="1:18" ht="26.4" customHeight="1" x14ac:dyDescent="0.3">
      <c r="A30" s="28"/>
      <c r="B30" s="28"/>
      <c r="C30" s="5" t="s">
        <v>11</v>
      </c>
      <c r="D30" s="6">
        <v>923.85699999999997</v>
      </c>
      <c r="E30" s="6">
        <v>309.77</v>
      </c>
      <c r="F30" s="7">
        <f t="shared" si="2"/>
        <v>0.33530080954087049</v>
      </c>
      <c r="G30" s="6">
        <v>55.279000000000003</v>
      </c>
      <c r="H30" s="7">
        <f t="shared" si="55"/>
        <v>0.17845175452755271</v>
      </c>
      <c r="I30" s="6">
        <v>57.383000000000003</v>
      </c>
      <c r="J30" s="7">
        <f t="shared" si="64"/>
        <v>5.8480086421262893E-2</v>
      </c>
      <c r="K30" s="8">
        <f t="shared" si="56"/>
        <v>-90.029999999999973</v>
      </c>
      <c r="L30" s="8">
        <f t="shared" si="57"/>
        <v>-122.827</v>
      </c>
      <c r="M30" s="8">
        <f t="shared" si="58"/>
        <v>27.355000000000004</v>
      </c>
      <c r="N30" s="8">
        <f t="shared" si="59"/>
        <v>-8.0009999999999977</v>
      </c>
      <c r="O30" s="9">
        <f t="shared" si="60"/>
        <v>-8.8796877758566761E-2</v>
      </c>
      <c r="P30" s="9">
        <f t="shared" si="61"/>
        <v>-0.28392938462356421</v>
      </c>
      <c r="Q30" s="9">
        <f t="shared" si="62"/>
        <v>0.97962326314281634</v>
      </c>
      <c r="R30" s="9">
        <f t="shared" si="63"/>
        <v>-0.12236938700599531</v>
      </c>
    </row>
    <row r="31" spans="1:18" ht="49.2" customHeight="1" x14ac:dyDescent="0.3">
      <c r="A31" s="28"/>
      <c r="B31" s="28"/>
      <c r="C31" s="5" t="s">
        <v>13</v>
      </c>
      <c r="D31" s="11" t="s">
        <v>12</v>
      </c>
      <c r="E31" s="11" t="s">
        <v>12</v>
      </c>
      <c r="F31" s="11"/>
      <c r="G31" s="11" t="s">
        <v>12</v>
      </c>
      <c r="H31" s="11"/>
      <c r="I31" s="11" t="s">
        <v>12</v>
      </c>
      <c r="J31" s="11"/>
      <c r="K31" s="8">
        <f t="shared" ref="K31" si="65">D30-D27</f>
        <v>-548.08899999999994</v>
      </c>
      <c r="L31" s="10" t="s">
        <v>12</v>
      </c>
      <c r="M31" s="10" t="s">
        <v>12</v>
      </c>
      <c r="N31" s="10" t="s">
        <v>12</v>
      </c>
      <c r="O31" s="9">
        <f t="shared" ref="O31" si="66">K31/D27</f>
        <v>-0.37235673047788437</v>
      </c>
      <c r="P31" s="7" t="s">
        <v>12</v>
      </c>
      <c r="Q31" s="7" t="s">
        <v>12</v>
      </c>
      <c r="R31" s="7" t="s">
        <v>12</v>
      </c>
    </row>
    <row r="32" spans="1:18" ht="26.4" customHeight="1" x14ac:dyDescent="0.3">
      <c r="A32" s="27">
        <v>5</v>
      </c>
      <c r="B32" s="27" t="s">
        <v>20</v>
      </c>
      <c r="C32" s="5" t="s">
        <v>8</v>
      </c>
      <c r="D32" s="6">
        <v>2161.0419999999999</v>
      </c>
      <c r="E32" s="6">
        <v>1201.491</v>
      </c>
      <c r="F32" s="7">
        <f t="shared" si="2"/>
        <v>0.55597762560838704</v>
      </c>
      <c r="G32" s="6">
        <v>102.15436228000002</v>
      </c>
      <c r="H32" s="7">
        <f>G32/E32</f>
        <v>8.5022994163085716E-2</v>
      </c>
      <c r="I32" s="6">
        <v>254.999</v>
      </c>
      <c r="J32" s="7"/>
      <c r="K32" s="21"/>
      <c r="L32" s="21"/>
      <c r="M32" s="21"/>
      <c r="N32" s="21"/>
      <c r="O32" s="21"/>
      <c r="P32" s="21"/>
      <c r="Q32" s="21"/>
      <c r="R32" s="21"/>
    </row>
    <row r="33" spans="1:18" ht="26.4" customHeight="1" x14ac:dyDescent="0.3">
      <c r="A33" s="28"/>
      <c r="B33" s="28"/>
      <c r="C33" s="5" t="s">
        <v>9</v>
      </c>
      <c r="D33" s="6">
        <v>2064.2559999999999</v>
      </c>
      <c r="E33" s="6">
        <v>1144.125</v>
      </c>
      <c r="F33" s="7">
        <f t="shared" si="2"/>
        <v>0.55425538305326472</v>
      </c>
      <c r="G33" s="6">
        <v>108.49299933</v>
      </c>
      <c r="H33" s="7">
        <f t="shared" ref="H33:H35" si="67">G33/E33</f>
        <v>9.4826176624057693E-2</v>
      </c>
      <c r="I33" s="6">
        <v>396.05200000000002</v>
      </c>
      <c r="J33" s="7">
        <f>I33/(D33+I33)</f>
        <v>0.16097659317451313</v>
      </c>
      <c r="K33" s="8">
        <f t="shared" ref="K33:K35" si="68">D33-D32</f>
        <v>-96.786000000000058</v>
      </c>
      <c r="L33" s="8">
        <f t="shared" ref="L33:L35" si="69">E33-E32</f>
        <v>-57.365999999999985</v>
      </c>
      <c r="M33" s="8">
        <f t="shared" ref="M33:M35" si="70">G33-G32</f>
        <v>6.3386370499999884</v>
      </c>
      <c r="N33" s="8">
        <f t="shared" ref="N33:N35" si="71">I33-I32</f>
        <v>141.05300000000003</v>
      </c>
      <c r="O33" s="9">
        <f t="shared" ref="O33:O35" si="72">K33/D32</f>
        <v>-4.4786727884048555E-2</v>
      </c>
      <c r="P33" s="9">
        <f t="shared" ref="P33:P35" si="73">L33/E32</f>
        <v>-4.7745675997573005E-2</v>
      </c>
      <c r="Q33" s="9">
        <f t="shared" ref="Q33:Q35" si="74">M33/G32</f>
        <v>6.2049597379171144E-2</v>
      </c>
      <c r="R33" s="9">
        <f t="shared" ref="R33:R35" si="75">N33/I32</f>
        <v>0.55315118882819159</v>
      </c>
    </row>
    <row r="34" spans="1:18" ht="26.4" customHeight="1" x14ac:dyDescent="0.3">
      <c r="A34" s="28"/>
      <c r="B34" s="28"/>
      <c r="C34" s="5" t="s">
        <v>10</v>
      </c>
      <c r="D34" s="6">
        <v>1833.5170000000001</v>
      </c>
      <c r="E34" s="6">
        <v>996.69200000000001</v>
      </c>
      <c r="F34" s="7">
        <f t="shared" si="2"/>
        <v>0.54359572341025475</v>
      </c>
      <c r="G34" s="6">
        <v>157.77107347</v>
      </c>
      <c r="H34" s="7">
        <f t="shared" si="67"/>
        <v>0.15829471237854825</v>
      </c>
      <c r="I34" s="6">
        <v>270.89400000000001</v>
      </c>
      <c r="J34" s="7">
        <f t="shared" ref="J34:J35" si="76">I34/(D34+I34)</f>
        <v>0.12872675537240585</v>
      </c>
      <c r="K34" s="8">
        <f t="shared" si="68"/>
        <v>-230.73899999999981</v>
      </c>
      <c r="L34" s="8">
        <f t="shared" si="69"/>
        <v>-147.43299999999999</v>
      </c>
      <c r="M34" s="8">
        <f t="shared" si="70"/>
        <v>49.278074140000001</v>
      </c>
      <c r="N34" s="8">
        <f t="shared" si="71"/>
        <v>-125.15800000000002</v>
      </c>
      <c r="O34" s="9">
        <f t="shared" si="72"/>
        <v>-0.11177828718918575</v>
      </c>
      <c r="P34" s="9">
        <f t="shared" si="73"/>
        <v>-0.1288609199169671</v>
      </c>
      <c r="Q34" s="9">
        <f t="shared" si="74"/>
        <v>0.45420510488526833</v>
      </c>
      <c r="R34" s="9">
        <f t="shared" si="75"/>
        <v>-0.31601405875996086</v>
      </c>
    </row>
    <row r="35" spans="1:18" ht="26.4" customHeight="1" x14ac:dyDescent="0.3">
      <c r="A35" s="28"/>
      <c r="B35" s="28"/>
      <c r="C35" s="5" t="s">
        <v>11</v>
      </c>
      <c r="D35" s="6">
        <v>2048.7339999999999</v>
      </c>
      <c r="E35" s="6">
        <v>1059.1310000000001</v>
      </c>
      <c r="F35" s="7">
        <f t="shared" si="2"/>
        <v>0.5169685278811208</v>
      </c>
      <c r="G35" s="6">
        <v>114.30200000000001</v>
      </c>
      <c r="H35" s="7">
        <f t="shared" si="67"/>
        <v>0.10792054996029764</v>
      </c>
      <c r="I35" s="6">
        <v>189.65899999999999</v>
      </c>
      <c r="J35" s="7">
        <f t="shared" si="76"/>
        <v>8.4729982625928513E-2</v>
      </c>
      <c r="K35" s="8">
        <f t="shared" si="68"/>
        <v>215.21699999999987</v>
      </c>
      <c r="L35" s="8">
        <f t="shared" si="69"/>
        <v>62.439000000000078</v>
      </c>
      <c r="M35" s="8">
        <f t="shared" si="70"/>
        <v>-43.469073469999998</v>
      </c>
      <c r="N35" s="8">
        <f t="shared" si="71"/>
        <v>-81.235000000000014</v>
      </c>
      <c r="O35" s="9">
        <f t="shared" si="72"/>
        <v>0.11737933163423075</v>
      </c>
      <c r="P35" s="9">
        <f t="shared" si="73"/>
        <v>6.2646233741216015E-2</v>
      </c>
      <c r="Q35" s="9">
        <f t="shared" si="74"/>
        <v>-0.27551991955144806</v>
      </c>
      <c r="R35" s="9">
        <f t="shared" si="75"/>
        <v>-0.29987744283741985</v>
      </c>
    </row>
    <row r="36" spans="1:18" ht="49.2" customHeight="1" x14ac:dyDescent="0.3">
      <c r="A36" s="28"/>
      <c r="B36" s="28"/>
      <c r="C36" s="5" t="s">
        <v>13</v>
      </c>
      <c r="D36" s="11" t="s">
        <v>12</v>
      </c>
      <c r="E36" s="11" t="s">
        <v>12</v>
      </c>
      <c r="F36" s="11"/>
      <c r="G36" s="11" t="s">
        <v>12</v>
      </c>
      <c r="H36" s="11"/>
      <c r="I36" s="11" t="s">
        <v>12</v>
      </c>
      <c r="J36" s="11"/>
      <c r="K36" s="8">
        <f t="shared" ref="K36" si="77">D35-D32</f>
        <v>-112.30799999999999</v>
      </c>
      <c r="L36" s="10" t="s">
        <v>12</v>
      </c>
      <c r="M36" s="10" t="s">
        <v>12</v>
      </c>
      <c r="N36" s="10" t="s">
        <v>12</v>
      </c>
      <c r="O36" s="9">
        <f t="shared" ref="O36" si="78">K36/D32</f>
        <v>-5.1969374033452378E-2</v>
      </c>
      <c r="P36" s="7" t="s">
        <v>12</v>
      </c>
      <c r="Q36" s="7" t="s">
        <v>12</v>
      </c>
      <c r="R36" s="7" t="s">
        <v>12</v>
      </c>
    </row>
    <row r="37" spans="1:18" ht="26.4" customHeight="1" x14ac:dyDescent="0.3">
      <c r="A37" s="27">
        <v>6</v>
      </c>
      <c r="B37" s="33" t="s">
        <v>21</v>
      </c>
      <c r="C37" s="5" t="s">
        <v>8</v>
      </c>
      <c r="D37" s="6">
        <v>1300.838</v>
      </c>
      <c r="E37" s="6">
        <v>283.45699999999999</v>
      </c>
      <c r="F37" s="7">
        <f t="shared" si="2"/>
        <v>0.21790338228126793</v>
      </c>
      <c r="G37" s="6">
        <v>66.652000000000001</v>
      </c>
      <c r="H37" s="7">
        <f>G37/E37</f>
        <v>0.2351397213686732</v>
      </c>
      <c r="I37" s="6">
        <v>8.8049999999999997</v>
      </c>
      <c r="J37" s="7"/>
      <c r="K37" s="21"/>
      <c r="L37" s="21"/>
      <c r="M37" s="21"/>
      <c r="N37" s="21"/>
      <c r="O37" s="21"/>
      <c r="P37" s="21"/>
      <c r="Q37" s="21"/>
      <c r="R37" s="21"/>
    </row>
    <row r="38" spans="1:18" ht="26.4" customHeight="1" x14ac:dyDescent="0.3">
      <c r="A38" s="28"/>
      <c r="B38" s="34"/>
      <c r="C38" s="5" t="s">
        <v>9</v>
      </c>
      <c r="D38" s="6">
        <v>1463.347</v>
      </c>
      <c r="E38" s="6">
        <v>308.63400000000001</v>
      </c>
      <c r="F38" s="7">
        <f t="shared" si="2"/>
        <v>0.21090964754087718</v>
      </c>
      <c r="G38" s="6">
        <v>75.484999999999999</v>
      </c>
      <c r="H38" s="7">
        <f t="shared" ref="H38:H40" si="79">G38/E38</f>
        <v>0.24457771988828189</v>
      </c>
      <c r="I38" s="6">
        <v>216.59299999999999</v>
      </c>
      <c r="J38" s="7">
        <f>I38/(D38+I38)</f>
        <v>0.12892900936938223</v>
      </c>
      <c r="K38" s="8">
        <f t="shared" ref="K38:K40" si="80">D38-D37</f>
        <v>162.50900000000001</v>
      </c>
      <c r="L38" s="8">
        <f t="shared" ref="L38:L40" si="81">E38-E37</f>
        <v>25.177000000000021</v>
      </c>
      <c r="M38" s="8">
        <f t="shared" ref="M38:M40" si="82">G38-G37</f>
        <v>8.8329999999999984</v>
      </c>
      <c r="N38" s="8">
        <f t="shared" ref="N38:N40" si="83">I38-I37</f>
        <v>207.78799999999998</v>
      </c>
      <c r="O38" s="9">
        <f t="shared" ref="O38:O40" si="84">K38/D37</f>
        <v>0.12492639360166294</v>
      </c>
      <c r="P38" s="9">
        <f t="shared" ref="P38:P40" si="85">L38/E37</f>
        <v>8.8821232144558157E-2</v>
      </c>
      <c r="Q38" s="9">
        <f t="shared" ref="Q38:Q40" si="86">M38/G37</f>
        <v>0.13252415531416908</v>
      </c>
      <c r="R38" s="9">
        <f t="shared" ref="R38:R40" si="87">N38/I37</f>
        <v>23.598864281658148</v>
      </c>
    </row>
    <row r="39" spans="1:18" ht="26.4" customHeight="1" x14ac:dyDescent="0.3">
      <c r="A39" s="28"/>
      <c r="B39" s="34"/>
      <c r="C39" s="5" t="s">
        <v>10</v>
      </c>
      <c r="D39" s="6">
        <v>1178.6510000000001</v>
      </c>
      <c r="E39" s="6">
        <v>323.74299999999999</v>
      </c>
      <c r="F39" s="7">
        <f t="shared" si="2"/>
        <v>0.27467248574853792</v>
      </c>
      <c r="G39" s="6">
        <v>57.582999999999998</v>
      </c>
      <c r="H39" s="7">
        <f t="shared" si="79"/>
        <v>0.17786639402241902</v>
      </c>
      <c r="I39" s="14">
        <v>154.31100000000001</v>
      </c>
      <c r="J39" s="7">
        <f t="shared" ref="J39:J40" si="88">I39/(D39+I39)</f>
        <v>0.11576549068915694</v>
      </c>
      <c r="K39" s="8">
        <f t="shared" si="80"/>
        <v>-284.69599999999991</v>
      </c>
      <c r="L39" s="8">
        <f t="shared" si="81"/>
        <v>15.10899999999998</v>
      </c>
      <c r="M39" s="8">
        <f t="shared" si="82"/>
        <v>-17.902000000000001</v>
      </c>
      <c r="N39" s="8">
        <f t="shared" si="83"/>
        <v>-62.281999999999982</v>
      </c>
      <c r="O39" s="9">
        <f t="shared" si="84"/>
        <v>-0.19455125817731536</v>
      </c>
      <c r="P39" s="9">
        <f t="shared" si="85"/>
        <v>4.8954424982341475E-2</v>
      </c>
      <c r="Q39" s="9">
        <f t="shared" si="86"/>
        <v>-0.23715970060276878</v>
      </c>
      <c r="R39" s="9">
        <f t="shared" si="87"/>
        <v>-0.28755315268729825</v>
      </c>
    </row>
    <row r="40" spans="1:18" ht="26.4" customHeight="1" x14ac:dyDescent="0.3">
      <c r="A40" s="28"/>
      <c r="B40" s="34"/>
      <c r="C40" s="5" t="s">
        <v>11</v>
      </c>
      <c r="D40" s="6">
        <v>1208.152</v>
      </c>
      <c r="E40" s="6">
        <v>187.39099999999999</v>
      </c>
      <c r="F40" s="7">
        <f t="shared" si="2"/>
        <v>0.15510548341599401</v>
      </c>
      <c r="G40" s="6">
        <v>50.274999999999999</v>
      </c>
      <c r="H40" s="7">
        <f t="shared" si="79"/>
        <v>0.268289298845729</v>
      </c>
      <c r="I40" s="14">
        <v>183.26499999999999</v>
      </c>
      <c r="J40" s="7">
        <f t="shared" si="88"/>
        <v>0.13171105427057453</v>
      </c>
      <c r="K40" s="8">
        <f t="shared" si="80"/>
        <v>29.500999999999976</v>
      </c>
      <c r="L40" s="8">
        <f t="shared" si="81"/>
        <v>-136.352</v>
      </c>
      <c r="M40" s="8">
        <f t="shared" si="82"/>
        <v>-7.3079999999999998</v>
      </c>
      <c r="N40" s="8">
        <f t="shared" si="83"/>
        <v>28.953999999999979</v>
      </c>
      <c r="O40" s="9">
        <f t="shared" si="84"/>
        <v>2.5029461647256036E-2</v>
      </c>
      <c r="P40" s="9">
        <f t="shared" si="85"/>
        <v>-0.42117358522037546</v>
      </c>
      <c r="Q40" s="9">
        <f t="shared" si="86"/>
        <v>-0.12691245680148655</v>
      </c>
      <c r="R40" s="9">
        <f t="shared" si="87"/>
        <v>0.18763406367660102</v>
      </c>
    </row>
    <row r="41" spans="1:18" ht="45" customHeight="1" x14ac:dyDescent="0.3">
      <c r="A41" s="28"/>
      <c r="B41" s="34"/>
      <c r="C41" s="5" t="s">
        <v>13</v>
      </c>
      <c r="D41" s="11" t="s">
        <v>12</v>
      </c>
      <c r="E41" s="11" t="s">
        <v>12</v>
      </c>
      <c r="F41" s="11"/>
      <c r="G41" s="11" t="s">
        <v>12</v>
      </c>
      <c r="H41" s="11"/>
      <c r="I41" s="11" t="s">
        <v>12</v>
      </c>
      <c r="J41" s="11"/>
      <c r="K41" s="8">
        <f t="shared" ref="K41" si="89">D40-D37</f>
        <v>-92.685999999999922</v>
      </c>
      <c r="L41" s="10" t="s">
        <v>12</v>
      </c>
      <c r="M41" s="10" t="s">
        <v>12</v>
      </c>
      <c r="N41" s="10" t="s">
        <v>12</v>
      </c>
      <c r="O41" s="9">
        <f t="shared" ref="O41" si="90">K41/D37</f>
        <v>-7.1250993590285583E-2</v>
      </c>
      <c r="P41" s="7" t="s">
        <v>12</v>
      </c>
      <c r="Q41" s="7" t="s">
        <v>12</v>
      </c>
      <c r="R41" s="7" t="s">
        <v>12</v>
      </c>
    </row>
    <row r="42" spans="1:18" ht="26.4" customHeight="1" x14ac:dyDescent="0.3">
      <c r="A42" s="27">
        <v>7</v>
      </c>
      <c r="B42" s="27" t="s">
        <v>22</v>
      </c>
      <c r="C42" s="5" t="s">
        <v>8</v>
      </c>
      <c r="D42" s="6">
        <v>469.06</v>
      </c>
      <c r="E42" s="6">
        <v>429.04859999999996</v>
      </c>
      <c r="F42" s="7">
        <f t="shared" si="2"/>
        <v>0.91469875922056876</v>
      </c>
      <c r="G42" s="6">
        <v>32.575099999999999</v>
      </c>
      <c r="H42" s="7">
        <f>G42/E42</f>
        <v>7.5924032848493153E-2</v>
      </c>
      <c r="I42" s="6">
        <v>42.648000000000003</v>
      </c>
      <c r="J42" s="7"/>
      <c r="K42" s="21"/>
      <c r="L42" s="21"/>
      <c r="M42" s="21"/>
      <c r="N42" s="21"/>
      <c r="O42" s="21"/>
      <c r="P42" s="21"/>
      <c r="Q42" s="21"/>
      <c r="R42" s="21"/>
    </row>
    <row r="43" spans="1:18" ht="26.4" customHeight="1" x14ac:dyDescent="0.3">
      <c r="A43" s="28"/>
      <c r="B43" s="28"/>
      <c r="C43" s="5" t="s">
        <v>9</v>
      </c>
      <c r="D43" s="6">
        <v>566.38580000000002</v>
      </c>
      <c r="E43" s="6">
        <v>475.50140000000005</v>
      </c>
      <c r="F43" s="7">
        <f t="shared" si="2"/>
        <v>0.83953623131088395</v>
      </c>
      <c r="G43" s="6">
        <v>46.159399999999998</v>
      </c>
      <c r="H43" s="7">
        <f t="shared" ref="H43:H45" si="91">G43/E43</f>
        <v>9.7075213658676912E-2</v>
      </c>
      <c r="I43" s="6">
        <v>30.004000000000001</v>
      </c>
      <c r="J43" s="7">
        <f>I43/(D43+I43)</f>
        <v>5.0309378195267589E-2</v>
      </c>
      <c r="K43" s="8">
        <f t="shared" ref="K43:K45" si="92">D43-D42</f>
        <v>97.325800000000015</v>
      </c>
      <c r="L43" s="8">
        <f t="shared" ref="L43:L45" si="93">E43-E42</f>
        <v>46.452800000000082</v>
      </c>
      <c r="M43" s="8">
        <f t="shared" ref="M43:M45" si="94">G43-G42</f>
        <v>13.584299999999999</v>
      </c>
      <c r="N43" s="8">
        <f t="shared" ref="N43:N45" si="95">I43-I42</f>
        <v>-12.644000000000002</v>
      </c>
      <c r="O43" s="9">
        <f t="shared" ref="O43:O45" si="96">K43/D42</f>
        <v>0.20749115251780159</v>
      </c>
      <c r="P43" s="9">
        <f t="shared" ref="P43:P45" si="97">L43/E42</f>
        <v>0.1082693196062173</v>
      </c>
      <c r="Q43" s="9">
        <f t="shared" ref="Q43:Q45" si="98">M43/G42</f>
        <v>0.4170148364855365</v>
      </c>
      <c r="R43" s="9">
        <f t="shared" ref="R43:R45" si="99">N43/I42</f>
        <v>-0.29647345713749768</v>
      </c>
    </row>
    <row r="44" spans="1:18" ht="26.4" customHeight="1" x14ac:dyDescent="0.3">
      <c r="A44" s="28"/>
      <c r="B44" s="28"/>
      <c r="C44" s="5" t="s">
        <v>10</v>
      </c>
      <c r="D44" s="6">
        <v>528.82909999999993</v>
      </c>
      <c r="E44" s="6">
        <v>371.10199999999998</v>
      </c>
      <c r="F44" s="7">
        <f t="shared" si="2"/>
        <v>0.70174277474518709</v>
      </c>
      <c r="G44" s="6">
        <v>19.5716</v>
      </c>
      <c r="H44" s="7">
        <f t="shared" si="91"/>
        <v>5.2739139104612753E-2</v>
      </c>
      <c r="I44" s="6">
        <v>73.759</v>
      </c>
      <c r="J44" s="7">
        <f t="shared" ref="J44:J45" si="100">I44/(D44+I44)</f>
        <v>0.12240367839988876</v>
      </c>
      <c r="K44" s="8">
        <f t="shared" si="92"/>
        <v>-37.556700000000092</v>
      </c>
      <c r="L44" s="8">
        <f t="shared" si="93"/>
        <v>-104.39940000000007</v>
      </c>
      <c r="M44" s="8">
        <f t="shared" si="94"/>
        <v>-26.587799999999998</v>
      </c>
      <c r="N44" s="8">
        <f t="shared" si="95"/>
        <v>43.754999999999995</v>
      </c>
      <c r="O44" s="9">
        <f t="shared" si="96"/>
        <v>-6.6309395468601248E-2</v>
      </c>
      <c r="P44" s="9">
        <f t="shared" si="97"/>
        <v>-0.21955645135850296</v>
      </c>
      <c r="Q44" s="9">
        <f t="shared" si="98"/>
        <v>-0.57599968803753943</v>
      </c>
      <c r="R44" s="9">
        <f t="shared" si="99"/>
        <v>1.4583055592587653</v>
      </c>
    </row>
    <row r="45" spans="1:18" ht="26.4" customHeight="1" x14ac:dyDescent="0.3">
      <c r="A45" s="28"/>
      <c r="B45" s="28"/>
      <c r="C45" s="5" t="s">
        <v>11</v>
      </c>
      <c r="D45" s="6">
        <v>566.04200000000003</v>
      </c>
      <c r="E45" s="6">
        <v>418.964</v>
      </c>
      <c r="F45" s="7">
        <f t="shared" si="2"/>
        <v>0.74016415743001396</v>
      </c>
      <c r="G45" s="6">
        <v>16.347999999999999</v>
      </c>
      <c r="H45" s="7">
        <f t="shared" si="91"/>
        <v>3.9020059002682808E-2</v>
      </c>
      <c r="I45" s="6">
        <v>19.966999999999999</v>
      </c>
      <c r="J45" s="7">
        <f t="shared" si="100"/>
        <v>3.4072855536348416E-2</v>
      </c>
      <c r="K45" s="8">
        <f t="shared" si="92"/>
        <v>37.212900000000104</v>
      </c>
      <c r="L45" s="8">
        <f t="shared" si="93"/>
        <v>47.862000000000023</v>
      </c>
      <c r="M45" s="8">
        <f t="shared" si="94"/>
        <v>-3.2236000000000011</v>
      </c>
      <c r="N45" s="8">
        <f t="shared" si="95"/>
        <v>-53.792000000000002</v>
      </c>
      <c r="O45" s="9">
        <f t="shared" si="96"/>
        <v>7.0368480100660324E-2</v>
      </c>
      <c r="P45" s="9">
        <f t="shared" si="97"/>
        <v>0.1289726274716925</v>
      </c>
      <c r="Q45" s="9">
        <f t="shared" si="98"/>
        <v>-0.16470804635287872</v>
      </c>
      <c r="R45" s="9">
        <f t="shared" si="99"/>
        <v>-0.72929405225125077</v>
      </c>
    </row>
    <row r="46" spans="1:18" ht="53.4" customHeight="1" x14ac:dyDescent="0.3">
      <c r="A46" s="28"/>
      <c r="B46" s="28"/>
      <c r="C46" s="5" t="s">
        <v>13</v>
      </c>
      <c r="D46" s="11" t="s">
        <v>12</v>
      </c>
      <c r="E46" s="11" t="s">
        <v>12</v>
      </c>
      <c r="F46" s="11"/>
      <c r="G46" s="11" t="s">
        <v>12</v>
      </c>
      <c r="H46" s="11"/>
      <c r="I46" s="11" t="s">
        <v>12</v>
      </c>
      <c r="J46" s="11"/>
      <c r="K46" s="8">
        <f t="shared" ref="K46" si="101">D45-D42</f>
        <v>96.982000000000028</v>
      </c>
      <c r="L46" s="10" t="s">
        <v>12</v>
      </c>
      <c r="M46" s="10" t="s">
        <v>12</v>
      </c>
      <c r="N46" s="10" t="s">
        <v>12</v>
      </c>
      <c r="O46" s="9">
        <f t="shared" ref="O46" si="102">K46/D42</f>
        <v>0.206758197245555</v>
      </c>
      <c r="P46" s="7" t="s">
        <v>12</v>
      </c>
      <c r="Q46" s="7" t="s">
        <v>12</v>
      </c>
      <c r="R46" s="7" t="s">
        <v>12</v>
      </c>
    </row>
    <row r="47" spans="1:18" ht="26.4" customHeight="1" x14ac:dyDescent="0.3">
      <c r="A47" s="27">
        <v>8</v>
      </c>
      <c r="B47" s="27" t="s">
        <v>23</v>
      </c>
      <c r="C47" s="5" t="s">
        <v>8</v>
      </c>
      <c r="D47" s="6">
        <v>3225.547</v>
      </c>
      <c r="E47" s="6">
        <v>574.47799999999995</v>
      </c>
      <c r="F47" s="7">
        <f t="shared" si="2"/>
        <v>0.1781025047844598</v>
      </c>
      <c r="G47" s="6">
        <v>137.554</v>
      </c>
      <c r="H47" s="7">
        <f>G47/E47</f>
        <v>0.2394417192651416</v>
      </c>
      <c r="I47" s="6">
        <v>146.70221309000001</v>
      </c>
      <c r="J47" s="7"/>
      <c r="K47" s="21"/>
      <c r="L47" s="21"/>
      <c r="M47" s="21"/>
      <c r="N47" s="21"/>
      <c r="O47" s="21"/>
      <c r="P47" s="21"/>
      <c r="Q47" s="21"/>
      <c r="R47" s="21"/>
    </row>
    <row r="48" spans="1:18" ht="26.4" customHeight="1" x14ac:dyDescent="0.3">
      <c r="A48" s="28"/>
      <c r="B48" s="28"/>
      <c r="C48" s="5" t="s">
        <v>9</v>
      </c>
      <c r="D48" s="6">
        <v>3033.8420000000001</v>
      </c>
      <c r="E48" s="6">
        <v>915.28599999999994</v>
      </c>
      <c r="F48" s="7">
        <f t="shared" si="2"/>
        <v>0.30169204592724336</v>
      </c>
      <c r="G48" s="6">
        <v>170.33600000000001</v>
      </c>
      <c r="H48" s="7">
        <f t="shared" ref="H48:H50" si="103">G48/E48</f>
        <v>0.18610139344423493</v>
      </c>
      <c r="I48" s="6">
        <v>369.30387941999999</v>
      </c>
      <c r="J48" s="7">
        <f>I48/(D48+I48)</f>
        <v>0.1085183804941505</v>
      </c>
      <c r="K48" s="8">
        <f t="shared" ref="K48:K50" si="104">D48-D47</f>
        <v>-191.70499999999993</v>
      </c>
      <c r="L48" s="8">
        <f t="shared" ref="L48:L50" si="105">E48-E47</f>
        <v>340.80799999999999</v>
      </c>
      <c r="M48" s="8">
        <f t="shared" ref="M48:M50" si="106">G48-G47</f>
        <v>32.782000000000011</v>
      </c>
      <c r="N48" s="8">
        <f t="shared" ref="N48:N50" si="107">I48-I47</f>
        <v>222.60166632999997</v>
      </c>
      <c r="O48" s="9">
        <f t="shared" ref="O48:O50" si="108">K48/D47</f>
        <v>-5.943333022274979E-2</v>
      </c>
      <c r="P48" s="9">
        <f t="shared" ref="P48:P50" si="109">L48/E47</f>
        <v>0.59324813134706644</v>
      </c>
      <c r="Q48" s="9">
        <f t="shared" ref="Q48:Q50" si="110">M48/G47</f>
        <v>0.23832095031769349</v>
      </c>
      <c r="R48" s="9">
        <f t="shared" ref="R48:R50" si="111">N48/I47</f>
        <v>1.5173708810611914</v>
      </c>
    </row>
    <row r="49" spans="1:18" ht="26.4" customHeight="1" x14ac:dyDescent="0.3">
      <c r="A49" s="28"/>
      <c r="B49" s="28"/>
      <c r="C49" s="5" t="s">
        <v>10</v>
      </c>
      <c r="D49" s="6">
        <v>3011.9520000000002</v>
      </c>
      <c r="E49" s="6">
        <v>850.803</v>
      </c>
      <c r="F49" s="7">
        <f t="shared" si="2"/>
        <v>0.28247561714130898</v>
      </c>
      <c r="G49" s="6">
        <v>156.84800000000001</v>
      </c>
      <c r="H49" s="7">
        <f t="shared" si="103"/>
        <v>0.18435289955489109</v>
      </c>
      <c r="I49" s="6">
        <v>419.92433476999997</v>
      </c>
      <c r="J49" s="7">
        <f t="shared" ref="J49:J50" si="112">I49/(D49+I49)</f>
        <v>0.1223599843955749</v>
      </c>
      <c r="K49" s="8">
        <f t="shared" si="104"/>
        <v>-21.889999999999873</v>
      </c>
      <c r="L49" s="8">
        <f t="shared" si="105"/>
        <v>-64.482999999999947</v>
      </c>
      <c r="M49" s="8">
        <f t="shared" si="106"/>
        <v>-13.488</v>
      </c>
      <c r="N49" s="8">
        <f t="shared" si="107"/>
        <v>50.620455349999986</v>
      </c>
      <c r="O49" s="9">
        <f t="shared" si="108"/>
        <v>-7.2152735706077879E-3</v>
      </c>
      <c r="P49" s="9">
        <f t="shared" si="109"/>
        <v>-7.0451203230465609E-2</v>
      </c>
      <c r="Q49" s="9">
        <f t="shared" si="110"/>
        <v>-7.9184670298703727E-2</v>
      </c>
      <c r="R49" s="9">
        <f t="shared" si="111"/>
        <v>0.13706992580067273</v>
      </c>
    </row>
    <row r="50" spans="1:18" ht="26.4" customHeight="1" x14ac:dyDescent="0.3">
      <c r="A50" s="28"/>
      <c r="B50" s="28"/>
      <c r="C50" s="5" t="s">
        <v>11</v>
      </c>
      <c r="D50" s="6">
        <v>2969.7370000000001</v>
      </c>
      <c r="E50" s="6">
        <v>758.46</v>
      </c>
      <c r="F50" s="7">
        <f t="shared" si="2"/>
        <v>0.25539635327976856</v>
      </c>
      <c r="G50" s="6">
        <v>171.26400000000001</v>
      </c>
      <c r="H50" s="7">
        <f t="shared" si="103"/>
        <v>0.22580492049679615</v>
      </c>
      <c r="I50" s="6">
        <v>290.334</v>
      </c>
      <c r="J50" s="7">
        <f t="shared" si="112"/>
        <v>8.9057569605079157E-2</v>
      </c>
      <c r="K50" s="8">
        <f t="shared" si="104"/>
        <v>-42.215000000000146</v>
      </c>
      <c r="L50" s="8">
        <f t="shared" si="105"/>
        <v>-92.342999999999961</v>
      </c>
      <c r="M50" s="8">
        <f t="shared" si="106"/>
        <v>14.415999999999997</v>
      </c>
      <c r="N50" s="8">
        <f t="shared" si="107"/>
        <v>-129.59033476999997</v>
      </c>
      <c r="O50" s="9">
        <f t="shared" si="108"/>
        <v>-1.4015827609470583E-2</v>
      </c>
      <c r="P50" s="9">
        <f t="shared" si="109"/>
        <v>-0.10853628865906674</v>
      </c>
      <c r="Q50" s="9">
        <f t="shared" si="110"/>
        <v>9.1910639600122385E-2</v>
      </c>
      <c r="R50" s="9">
        <f t="shared" si="111"/>
        <v>-0.30860401277048854</v>
      </c>
    </row>
    <row r="51" spans="1:18" ht="46.2" customHeight="1" x14ac:dyDescent="0.3">
      <c r="A51" s="28"/>
      <c r="B51" s="28"/>
      <c r="C51" s="5" t="s">
        <v>13</v>
      </c>
      <c r="D51" s="11" t="s">
        <v>12</v>
      </c>
      <c r="E51" s="11" t="s">
        <v>12</v>
      </c>
      <c r="F51" s="11"/>
      <c r="G51" s="11" t="s">
        <v>12</v>
      </c>
      <c r="H51" s="11"/>
      <c r="I51" s="11" t="s">
        <v>12</v>
      </c>
      <c r="J51" s="11"/>
      <c r="K51" s="8">
        <f t="shared" ref="K51" si="113">D50-D47</f>
        <v>-255.80999999999995</v>
      </c>
      <c r="L51" s="10" t="s">
        <v>12</v>
      </c>
      <c r="M51" s="10" t="s">
        <v>12</v>
      </c>
      <c r="N51" s="10" t="s">
        <v>12</v>
      </c>
      <c r="O51" s="9">
        <f t="shared" ref="O51" si="114">K51/D47</f>
        <v>-7.9307478700511871E-2</v>
      </c>
      <c r="P51" s="7" t="s">
        <v>12</v>
      </c>
      <c r="Q51" s="7" t="s">
        <v>12</v>
      </c>
      <c r="R51" s="7" t="s">
        <v>12</v>
      </c>
    </row>
    <row r="52" spans="1:18" ht="26.4" customHeight="1" x14ac:dyDescent="0.3">
      <c r="A52" s="27">
        <v>9</v>
      </c>
      <c r="B52" s="27" t="s">
        <v>24</v>
      </c>
      <c r="C52" s="5" t="s">
        <v>8</v>
      </c>
      <c r="D52" s="6">
        <v>1811.4079999999999</v>
      </c>
      <c r="E52" s="6">
        <v>1196.056</v>
      </c>
      <c r="F52" s="7">
        <f t="shared" si="2"/>
        <v>0.6602907793274625</v>
      </c>
      <c r="G52" s="6">
        <v>80.616</v>
      </c>
      <c r="H52" s="7">
        <f>G52/E52</f>
        <v>6.7401526349936791E-2</v>
      </c>
      <c r="I52" s="6">
        <v>150.196</v>
      </c>
      <c r="J52" s="7"/>
      <c r="K52" s="21"/>
      <c r="L52" s="21"/>
      <c r="M52" s="21"/>
      <c r="N52" s="21"/>
      <c r="O52" s="21"/>
      <c r="P52" s="21"/>
      <c r="Q52" s="21"/>
      <c r="R52" s="21"/>
    </row>
    <row r="53" spans="1:18" ht="26.4" customHeight="1" x14ac:dyDescent="0.3">
      <c r="A53" s="28"/>
      <c r="B53" s="28"/>
      <c r="C53" s="5" t="s">
        <v>9</v>
      </c>
      <c r="D53" s="6">
        <v>1739.1659999999999</v>
      </c>
      <c r="E53" s="6">
        <v>1193.569</v>
      </c>
      <c r="F53" s="7">
        <f t="shared" si="2"/>
        <v>0.68628814040752861</v>
      </c>
      <c r="G53" s="6">
        <v>94.524000000000001</v>
      </c>
      <c r="H53" s="7">
        <f t="shared" ref="H53:H55" si="115">G53/E53</f>
        <v>7.9194416074814283E-2</v>
      </c>
      <c r="I53" s="6">
        <v>351.15100000000001</v>
      </c>
      <c r="J53" s="7">
        <f>I53/(D53+I53)</f>
        <v>0.16798935281108082</v>
      </c>
      <c r="K53" s="8">
        <f t="shared" ref="K53:K55" si="116">D53-D52</f>
        <v>-72.241999999999962</v>
      </c>
      <c r="L53" s="8">
        <f t="shared" ref="L53:L55" si="117">E53-E52</f>
        <v>-2.48700000000008</v>
      </c>
      <c r="M53" s="8">
        <f t="shared" ref="M53:M55" si="118">G53-G52</f>
        <v>13.908000000000001</v>
      </c>
      <c r="N53" s="8">
        <f t="shared" ref="N53:N55" si="119">I53-I52</f>
        <v>200.95500000000001</v>
      </c>
      <c r="O53" s="9">
        <f t="shared" ref="O53:O55" si="120">K53/D52</f>
        <v>-3.9881683198925898E-2</v>
      </c>
      <c r="P53" s="9">
        <f t="shared" ref="P53:P55" si="121">L53/E52</f>
        <v>-2.0793340780031035E-3</v>
      </c>
      <c r="Q53" s="9">
        <f t="shared" ref="Q53:Q55" si="122">M53/G52</f>
        <v>0.17252158380470381</v>
      </c>
      <c r="R53" s="9">
        <f t="shared" ref="R53:R55" si="123">N53/I52</f>
        <v>1.3379517430557406</v>
      </c>
    </row>
    <row r="54" spans="1:18" ht="26.4" customHeight="1" x14ac:dyDescent="0.3">
      <c r="A54" s="28"/>
      <c r="B54" s="28"/>
      <c r="C54" s="5" t="s">
        <v>10</v>
      </c>
      <c r="D54" s="6">
        <v>1576.5509999999999</v>
      </c>
      <c r="E54" s="6">
        <v>879.81200000000001</v>
      </c>
      <c r="F54" s="7">
        <f t="shared" si="2"/>
        <v>0.55806123620485482</v>
      </c>
      <c r="G54" s="6">
        <v>116.002</v>
      </c>
      <c r="H54" s="7">
        <f t="shared" si="115"/>
        <v>0.13184862220565302</v>
      </c>
      <c r="I54" s="6">
        <v>151.393</v>
      </c>
      <c r="J54" s="7">
        <f t="shared" ref="J54:J55" si="124">I54/(D54+I54)</f>
        <v>8.7614529174556588E-2</v>
      </c>
      <c r="K54" s="8">
        <f t="shared" si="116"/>
        <v>-162.61500000000001</v>
      </c>
      <c r="L54" s="8">
        <f t="shared" si="117"/>
        <v>-313.75699999999995</v>
      </c>
      <c r="M54" s="8">
        <f t="shared" si="118"/>
        <v>21.477999999999994</v>
      </c>
      <c r="N54" s="8">
        <f t="shared" si="119"/>
        <v>-199.75800000000001</v>
      </c>
      <c r="O54" s="9">
        <f t="shared" si="120"/>
        <v>-9.3501712889971403E-2</v>
      </c>
      <c r="P54" s="9">
        <f t="shared" si="121"/>
        <v>-0.26287294659965194</v>
      </c>
      <c r="Q54" s="9">
        <f t="shared" si="122"/>
        <v>0.22722271592399806</v>
      </c>
      <c r="R54" s="9">
        <f t="shared" si="123"/>
        <v>-0.56886638511637444</v>
      </c>
    </row>
    <row r="55" spans="1:18" ht="26.4" customHeight="1" x14ac:dyDescent="0.3">
      <c r="A55" s="28"/>
      <c r="B55" s="28"/>
      <c r="C55" s="5" t="s">
        <v>11</v>
      </c>
      <c r="D55" s="6">
        <v>1523.932</v>
      </c>
      <c r="E55" s="6">
        <v>695.36599999999999</v>
      </c>
      <c r="F55" s="7">
        <f t="shared" si="2"/>
        <v>0.45629726260751791</v>
      </c>
      <c r="G55" s="6">
        <v>147.708</v>
      </c>
      <c r="H55" s="7">
        <f t="shared" si="115"/>
        <v>0.2124176333039004</v>
      </c>
      <c r="I55" s="6">
        <v>120.399</v>
      </c>
      <c r="J55" s="7">
        <f t="shared" si="124"/>
        <v>7.3220659344134478E-2</v>
      </c>
      <c r="K55" s="8">
        <f t="shared" si="116"/>
        <v>-52.618999999999915</v>
      </c>
      <c r="L55" s="8">
        <f t="shared" si="117"/>
        <v>-184.44600000000003</v>
      </c>
      <c r="M55" s="8">
        <f t="shared" si="118"/>
        <v>31.706000000000003</v>
      </c>
      <c r="N55" s="8">
        <f t="shared" si="119"/>
        <v>-30.994</v>
      </c>
      <c r="O55" s="9">
        <f t="shared" si="120"/>
        <v>-3.3376021454428001E-2</v>
      </c>
      <c r="P55" s="9">
        <f t="shared" si="121"/>
        <v>-0.20964251453719662</v>
      </c>
      <c r="Q55" s="9">
        <f t="shared" si="122"/>
        <v>0.27332287374355618</v>
      </c>
      <c r="R55" s="9">
        <f t="shared" si="123"/>
        <v>-0.20472544965751388</v>
      </c>
    </row>
    <row r="56" spans="1:18" ht="42" customHeight="1" x14ac:dyDescent="0.3">
      <c r="A56" s="28"/>
      <c r="B56" s="28"/>
      <c r="C56" s="5" t="s">
        <v>13</v>
      </c>
      <c r="D56" s="11" t="s">
        <v>12</v>
      </c>
      <c r="E56" s="11" t="s">
        <v>12</v>
      </c>
      <c r="F56" s="11"/>
      <c r="G56" s="11" t="s">
        <v>12</v>
      </c>
      <c r="H56" s="11"/>
      <c r="I56" s="11" t="s">
        <v>12</v>
      </c>
      <c r="J56" s="11"/>
      <c r="K56" s="8">
        <f t="shared" ref="K56" si="125">D55-D52</f>
        <v>-287.47599999999989</v>
      </c>
      <c r="L56" s="10" t="s">
        <v>12</v>
      </c>
      <c r="M56" s="10" t="s">
        <v>12</v>
      </c>
      <c r="N56" s="10" t="s">
        <v>12</v>
      </c>
      <c r="O56" s="9">
        <f t="shared" ref="O56" si="126">K56/D52</f>
        <v>-0.15870306413574409</v>
      </c>
      <c r="P56" s="7" t="s">
        <v>12</v>
      </c>
      <c r="Q56" s="7" t="s">
        <v>12</v>
      </c>
      <c r="R56" s="7" t="s">
        <v>12</v>
      </c>
    </row>
    <row r="57" spans="1:18" ht="26.4" customHeight="1" x14ac:dyDescent="0.3">
      <c r="A57" s="27">
        <v>10</v>
      </c>
      <c r="B57" s="27" t="s">
        <v>25</v>
      </c>
      <c r="C57" s="5" t="s">
        <v>8</v>
      </c>
      <c r="D57" s="6">
        <v>1433.2567509200001</v>
      </c>
      <c r="E57" s="6">
        <v>870.78982000000008</v>
      </c>
      <c r="F57" s="7">
        <f t="shared" si="2"/>
        <v>0.60756024309046142</v>
      </c>
      <c r="G57" s="6">
        <v>142.61015120000002</v>
      </c>
      <c r="H57" s="7">
        <f>G57/E57</f>
        <v>0.16377103627600975</v>
      </c>
      <c r="I57" s="6">
        <v>188.47900000000001</v>
      </c>
      <c r="J57" s="7"/>
      <c r="K57" s="21"/>
      <c r="L57" s="21"/>
      <c r="M57" s="21"/>
      <c r="N57" s="21"/>
      <c r="O57" s="21"/>
      <c r="P57" s="21"/>
      <c r="Q57" s="21"/>
      <c r="R57" s="21"/>
    </row>
    <row r="58" spans="1:18" ht="26.4" customHeight="1" x14ac:dyDescent="0.3">
      <c r="A58" s="28"/>
      <c r="B58" s="28"/>
      <c r="C58" s="5" t="s">
        <v>9</v>
      </c>
      <c r="D58" s="6">
        <v>1301.75002281</v>
      </c>
      <c r="E58" s="6">
        <v>1064.6965496051998</v>
      </c>
      <c r="F58" s="7">
        <f t="shared" si="2"/>
        <v>0.81789631722603018</v>
      </c>
      <c r="G58" s="6">
        <v>206.03325190524797</v>
      </c>
      <c r="H58" s="7">
        <f t="shared" ref="H58:H60" si="127">G58/E58</f>
        <v>0.19351359031044776</v>
      </c>
      <c r="I58" s="6">
        <v>296.55500000000001</v>
      </c>
      <c r="J58" s="7">
        <f>I58/(D58+I58)</f>
        <v>0.18554343242857546</v>
      </c>
      <c r="K58" s="8">
        <f t="shared" ref="K58:K60" si="128">D58-D57</f>
        <v>-131.50672811000004</v>
      </c>
      <c r="L58" s="8">
        <f t="shared" ref="L58:L60" si="129">E58-E57</f>
        <v>193.90672960519976</v>
      </c>
      <c r="M58" s="8">
        <f t="shared" ref="M58:M60" si="130">G58-G57</f>
        <v>63.423100705247947</v>
      </c>
      <c r="N58" s="8">
        <f t="shared" ref="N58:N60" si="131">I58-I57</f>
        <v>108.07599999999999</v>
      </c>
      <c r="O58" s="9">
        <f t="shared" ref="O58:O60" si="132">K58/D57</f>
        <v>-9.175378244378514E-2</v>
      </c>
      <c r="P58" s="9">
        <f t="shared" ref="P58:P60" si="133">L58/E57</f>
        <v>0.22267914156966115</v>
      </c>
      <c r="Q58" s="9">
        <f t="shared" ref="Q58:Q60" si="134">M58/G57</f>
        <v>0.44473061820334103</v>
      </c>
      <c r="R58" s="9">
        <f t="shared" ref="R58:R60" si="135">N58/I57</f>
        <v>0.57341136147793648</v>
      </c>
    </row>
    <row r="59" spans="1:18" ht="26.4" customHeight="1" x14ac:dyDescent="0.3">
      <c r="A59" s="28"/>
      <c r="B59" s="28"/>
      <c r="C59" s="5" t="s">
        <v>10</v>
      </c>
      <c r="D59" s="6">
        <v>1415.8228841599998</v>
      </c>
      <c r="E59" s="6">
        <v>1047.1162723737</v>
      </c>
      <c r="F59" s="7">
        <f t="shared" si="2"/>
        <v>0.73958140109802539</v>
      </c>
      <c r="G59" s="6">
        <v>202.50108719847697</v>
      </c>
      <c r="H59" s="7">
        <f t="shared" si="127"/>
        <v>0.19338930407358562</v>
      </c>
      <c r="I59" s="6">
        <v>166.505</v>
      </c>
      <c r="J59" s="7">
        <f t="shared" ref="J59:J60" si="136">I59/(D59+I59)</f>
        <v>0.10522787449226519</v>
      </c>
      <c r="K59" s="8">
        <f t="shared" si="128"/>
        <v>114.07286134999981</v>
      </c>
      <c r="L59" s="8">
        <f t="shared" si="129"/>
        <v>-17.580277231499849</v>
      </c>
      <c r="M59" s="8">
        <f t="shared" si="130"/>
        <v>-3.5321647067709989</v>
      </c>
      <c r="N59" s="8">
        <f t="shared" si="131"/>
        <v>-130.05000000000001</v>
      </c>
      <c r="O59" s="9">
        <f t="shared" si="132"/>
        <v>8.7630389361360195E-2</v>
      </c>
      <c r="P59" s="9">
        <f t="shared" si="133"/>
        <v>-1.651200733018135E-2</v>
      </c>
      <c r="Q59" s="9">
        <f t="shared" si="134"/>
        <v>-1.7143663336418122E-2</v>
      </c>
      <c r="R59" s="9">
        <f t="shared" si="135"/>
        <v>-0.43853585338301498</v>
      </c>
    </row>
    <row r="60" spans="1:18" ht="26.4" customHeight="1" x14ac:dyDescent="0.3">
      <c r="A60" s="28"/>
      <c r="B60" s="28"/>
      <c r="C60" s="5" t="s">
        <v>11</v>
      </c>
      <c r="D60" s="6">
        <v>1440.5409999999999</v>
      </c>
      <c r="E60" s="6">
        <v>966.91150000000005</v>
      </c>
      <c r="F60" s="7">
        <f t="shared" si="2"/>
        <v>0.67121414801800161</v>
      </c>
      <c r="G60" s="6">
        <v>185.45349999999999</v>
      </c>
      <c r="H60" s="7">
        <f t="shared" si="127"/>
        <v>0.19179986999844348</v>
      </c>
      <c r="I60" s="6">
        <v>107.91</v>
      </c>
      <c r="J60" s="7">
        <f t="shared" si="136"/>
        <v>6.9688998876942174E-2</v>
      </c>
      <c r="K60" s="8">
        <f t="shared" si="128"/>
        <v>24.71811584000011</v>
      </c>
      <c r="L60" s="8">
        <f t="shared" si="129"/>
        <v>-80.204772373699939</v>
      </c>
      <c r="M60" s="8">
        <f t="shared" si="130"/>
        <v>-17.047587198476975</v>
      </c>
      <c r="N60" s="8">
        <f t="shared" si="131"/>
        <v>-58.594999999999999</v>
      </c>
      <c r="O60" s="9">
        <f t="shared" si="132"/>
        <v>1.7458480235446425E-2</v>
      </c>
      <c r="P60" s="9">
        <f t="shared" si="133"/>
        <v>-7.6595860927539922E-2</v>
      </c>
      <c r="Q60" s="9">
        <f t="shared" si="134"/>
        <v>-8.4185163814790576E-2</v>
      </c>
      <c r="R60" s="9">
        <f t="shared" si="135"/>
        <v>-0.35191135401339302</v>
      </c>
    </row>
    <row r="61" spans="1:18" ht="51" customHeight="1" x14ac:dyDescent="0.3">
      <c r="A61" s="28"/>
      <c r="B61" s="28"/>
      <c r="C61" s="5" t="s">
        <v>15</v>
      </c>
      <c r="D61" s="11" t="s">
        <v>12</v>
      </c>
      <c r="E61" s="11" t="s">
        <v>12</v>
      </c>
      <c r="F61" s="11"/>
      <c r="G61" s="11" t="s">
        <v>12</v>
      </c>
      <c r="H61" s="11"/>
      <c r="I61" s="11" t="s">
        <v>12</v>
      </c>
      <c r="J61" s="11"/>
      <c r="K61" s="8">
        <f t="shared" ref="K61" si="137">D60-D57</f>
        <v>7.2842490799998814</v>
      </c>
      <c r="L61" s="10" t="s">
        <v>12</v>
      </c>
      <c r="M61" s="10" t="s">
        <v>12</v>
      </c>
      <c r="N61" s="10" t="s">
        <v>12</v>
      </c>
      <c r="O61" s="9">
        <f t="shared" ref="O61" si="138">K61/D57</f>
        <v>5.0823057873784026E-3</v>
      </c>
      <c r="P61" s="7" t="s">
        <v>12</v>
      </c>
      <c r="Q61" s="7" t="s">
        <v>12</v>
      </c>
      <c r="R61" s="7" t="s">
        <v>12</v>
      </c>
    </row>
    <row r="62" spans="1:18" ht="26.4" customHeight="1" x14ac:dyDescent="0.3">
      <c r="A62" s="27">
        <v>11</v>
      </c>
      <c r="B62" s="27" t="s">
        <v>26</v>
      </c>
      <c r="C62" s="5" t="s">
        <v>8</v>
      </c>
      <c r="D62" s="6">
        <v>3099.2040000000002</v>
      </c>
      <c r="E62" s="6">
        <v>973.47979999999984</v>
      </c>
      <c r="F62" s="7">
        <f t="shared" si="2"/>
        <v>0.31410639635209547</v>
      </c>
      <c r="G62" s="6">
        <v>359.95460000000003</v>
      </c>
      <c r="H62" s="7">
        <f>G62/E62</f>
        <v>0.36976072847120206</v>
      </c>
      <c r="I62" s="6">
        <v>302.16899999999998</v>
      </c>
      <c r="J62" s="7"/>
      <c r="K62" s="21"/>
      <c r="L62" s="21"/>
      <c r="M62" s="21"/>
      <c r="N62" s="21"/>
      <c r="O62" s="21"/>
      <c r="P62" s="21"/>
      <c r="Q62" s="21"/>
      <c r="R62" s="21"/>
    </row>
    <row r="63" spans="1:18" ht="26.4" customHeight="1" x14ac:dyDescent="0.3">
      <c r="A63" s="28"/>
      <c r="B63" s="28"/>
      <c r="C63" s="5" t="s">
        <v>9</v>
      </c>
      <c r="D63" s="6">
        <v>2933.2979999999998</v>
      </c>
      <c r="E63" s="6">
        <v>1048.2009</v>
      </c>
      <c r="F63" s="7">
        <f t="shared" si="2"/>
        <v>0.35734552029831274</v>
      </c>
      <c r="G63" s="6">
        <v>382.45110000000005</v>
      </c>
      <c r="H63" s="7">
        <f t="shared" ref="H63:H65" si="139">G63/E63</f>
        <v>0.3648643117936648</v>
      </c>
      <c r="I63" s="6">
        <v>431.17099999999999</v>
      </c>
      <c r="J63" s="7">
        <f>I63/(D63+I63)</f>
        <v>0.12815424960075425</v>
      </c>
      <c r="K63" s="8">
        <f t="shared" ref="K63:K65" si="140">D63-D62</f>
        <v>-165.9060000000004</v>
      </c>
      <c r="L63" s="8">
        <f t="shared" ref="L63:L65" si="141">E63-E62</f>
        <v>74.721100000000206</v>
      </c>
      <c r="M63" s="8">
        <f t="shared" ref="M63:M65" si="142">G63-G62</f>
        <v>22.496500000000026</v>
      </c>
      <c r="N63" s="8">
        <f t="shared" ref="N63:N65" si="143">I63-I62</f>
        <v>129.00200000000001</v>
      </c>
      <c r="O63" s="9">
        <f t="shared" ref="O63:O65" si="144">K63/D62</f>
        <v>-5.3531810103497668E-2</v>
      </c>
      <c r="P63" s="9">
        <f t="shared" ref="P63:P65" si="145">L63/E62</f>
        <v>7.6756703118031025E-2</v>
      </c>
      <c r="Q63" s="9">
        <f t="shared" ref="Q63:Q65" si="146">M63/G62</f>
        <v>6.2498159490113545E-2</v>
      </c>
      <c r="R63" s="9">
        <f t="shared" ref="R63:R65" si="147">N63/I62</f>
        <v>0.42692003481495461</v>
      </c>
    </row>
    <row r="64" spans="1:18" ht="26.4" customHeight="1" x14ac:dyDescent="0.3">
      <c r="A64" s="28"/>
      <c r="B64" s="28"/>
      <c r="C64" s="5" t="s">
        <v>10</v>
      </c>
      <c r="D64" s="6">
        <v>2682.7150000000001</v>
      </c>
      <c r="E64" s="6">
        <v>1143.4221</v>
      </c>
      <c r="F64" s="7">
        <f t="shared" si="2"/>
        <v>0.42621825277750336</v>
      </c>
      <c r="G64" s="6">
        <v>379.13060000000002</v>
      </c>
      <c r="H64" s="7">
        <f t="shared" si="139"/>
        <v>0.33157536486307204</v>
      </c>
      <c r="I64" s="6">
        <v>285.78699999999998</v>
      </c>
      <c r="J64" s="7">
        <f t="shared" ref="J64:J65" si="148">I64/(D64+I64)</f>
        <v>9.6273137090694225E-2</v>
      </c>
      <c r="K64" s="8">
        <f t="shared" si="140"/>
        <v>-250.58299999999963</v>
      </c>
      <c r="L64" s="8">
        <f t="shared" si="141"/>
        <v>95.221199999999953</v>
      </c>
      <c r="M64" s="8">
        <f t="shared" si="142"/>
        <v>-3.3205000000000382</v>
      </c>
      <c r="N64" s="8">
        <f t="shared" si="143"/>
        <v>-145.38400000000001</v>
      </c>
      <c r="O64" s="9">
        <f t="shared" si="144"/>
        <v>-8.5427051734941237E-2</v>
      </c>
      <c r="P64" s="9">
        <f t="shared" si="145"/>
        <v>9.0842509293781321E-2</v>
      </c>
      <c r="Q64" s="9">
        <f t="shared" si="146"/>
        <v>-8.6821557056576317E-3</v>
      </c>
      <c r="R64" s="9">
        <f t="shared" si="147"/>
        <v>-0.33718408705594766</v>
      </c>
    </row>
    <row r="65" spans="1:18" ht="26.4" customHeight="1" x14ac:dyDescent="0.3">
      <c r="A65" s="28"/>
      <c r="B65" s="28"/>
      <c r="C65" s="5" t="s">
        <v>11</v>
      </c>
      <c r="D65" s="6">
        <v>3126.1869999999999</v>
      </c>
      <c r="E65" s="6">
        <v>1157.6922299999999</v>
      </c>
      <c r="F65" s="7">
        <f t="shared" si="2"/>
        <v>0.3703208509279835</v>
      </c>
      <c r="G65" s="6">
        <v>306.22465</v>
      </c>
      <c r="H65" s="7">
        <f t="shared" si="139"/>
        <v>0.26451300446233456</v>
      </c>
      <c r="I65" s="6">
        <v>93.29</v>
      </c>
      <c r="J65" s="7">
        <f t="shared" si="148"/>
        <v>2.8976756162569266E-2</v>
      </c>
      <c r="K65" s="8">
        <f t="shared" si="140"/>
        <v>443.47199999999975</v>
      </c>
      <c r="L65" s="8">
        <f t="shared" si="141"/>
        <v>14.270129999999881</v>
      </c>
      <c r="M65" s="8">
        <f t="shared" si="142"/>
        <v>-72.905950000000018</v>
      </c>
      <c r="N65" s="8">
        <f t="shared" si="143"/>
        <v>-192.49699999999996</v>
      </c>
      <c r="O65" s="9">
        <f t="shared" si="144"/>
        <v>0.16530716084265371</v>
      </c>
      <c r="P65" s="9">
        <f t="shared" si="145"/>
        <v>1.2480194321939274E-2</v>
      </c>
      <c r="Q65" s="9">
        <f t="shared" si="146"/>
        <v>-0.19229772009961743</v>
      </c>
      <c r="R65" s="9">
        <f t="shared" si="147"/>
        <v>-0.67356807692442267</v>
      </c>
    </row>
    <row r="66" spans="1:18" ht="42" customHeight="1" x14ac:dyDescent="0.3">
      <c r="A66" s="28"/>
      <c r="B66" s="28"/>
      <c r="C66" s="5" t="s">
        <v>13</v>
      </c>
      <c r="D66" s="11" t="s">
        <v>12</v>
      </c>
      <c r="E66" s="11" t="s">
        <v>12</v>
      </c>
      <c r="F66" s="11"/>
      <c r="G66" s="11" t="s">
        <v>12</v>
      </c>
      <c r="H66" s="11"/>
      <c r="I66" s="11" t="s">
        <v>12</v>
      </c>
      <c r="J66" s="11"/>
      <c r="K66" s="8">
        <f t="shared" ref="K66" si="149">D65-D62</f>
        <v>26.98299999999972</v>
      </c>
      <c r="L66" s="10" t="s">
        <v>12</v>
      </c>
      <c r="M66" s="10" t="s">
        <v>12</v>
      </c>
      <c r="N66" s="10" t="s">
        <v>12</v>
      </c>
      <c r="O66" s="9">
        <f t="shared" ref="O66" si="150">K66/D62</f>
        <v>8.7064291347067561E-3</v>
      </c>
      <c r="P66" s="7" t="s">
        <v>12</v>
      </c>
      <c r="Q66" s="7" t="s">
        <v>12</v>
      </c>
      <c r="R66" s="7" t="s">
        <v>12</v>
      </c>
    </row>
    <row r="67" spans="1:18" ht="26.4" customHeight="1" x14ac:dyDescent="0.3">
      <c r="A67" s="27">
        <v>12</v>
      </c>
      <c r="B67" s="27" t="s">
        <v>27</v>
      </c>
      <c r="C67" s="5" t="s">
        <v>8</v>
      </c>
      <c r="D67" s="6">
        <v>734.47249999999997</v>
      </c>
      <c r="E67" s="6">
        <v>20.297999999999998</v>
      </c>
      <c r="F67" s="7">
        <f t="shared" si="2"/>
        <v>2.7636160645905735E-2</v>
      </c>
      <c r="G67" s="6">
        <v>3.8519999999999999</v>
      </c>
      <c r="H67" s="7">
        <f>G67/E67</f>
        <v>0.18977239136860777</v>
      </c>
      <c r="I67" s="6">
        <v>4.3999999999999997E-2</v>
      </c>
      <c r="J67" s="7"/>
      <c r="K67" s="21"/>
      <c r="L67" s="21"/>
      <c r="M67" s="21"/>
      <c r="N67" s="21"/>
      <c r="O67" s="21"/>
      <c r="P67" s="21"/>
      <c r="Q67" s="21"/>
      <c r="R67" s="21"/>
    </row>
    <row r="68" spans="1:18" ht="26.4" customHeight="1" x14ac:dyDescent="0.3">
      <c r="A68" s="28"/>
      <c r="B68" s="28"/>
      <c r="C68" s="5" t="s">
        <v>9</v>
      </c>
      <c r="D68" s="6">
        <v>1586.7584999999999</v>
      </c>
      <c r="E68" s="6">
        <v>1160.394</v>
      </c>
      <c r="F68" s="7">
        <f t="shared" si="2"/>
        <v>0.73129843010136708</v>
      </c>
      <c r="G68" s="6">
        <v>72.902100000000019</v>
      </c>
      <c r="H68" s="7">
        <f t="shared" ref="H68:H70" si="151">G68/E68</f>
        <v>6.2825298993272993E-2</v>
      </c>
      <c r="I68" s="6">
        <v>18.297999999999991</v>
      </c>
      <c r="J68" s="7">
        <f>I68/(D68+I68)</f>
        <v>1.1400221736742596E-2</v>
      </c>
      <c r="K68" s="8">
        <f t="shared" ref="K68:K70" si="152">D68-D67</f>
        <v>852.28599999999994</v>
      </c>
      <c r="L68" s="8">
        <f t="shared" ref="L68:L70" si="153">E68-E67</f>
        <v>1140.096</v>
      </c>
      <c r="M68" s="8">
        <f t="shared" ref="M68:M70" si="154">G68-G67</f>
        <v>69.050100000000015</v>
      </c>
      <c r="N68" s="8">
        <f t="shared" ref="N68:N70" si="155">I68-I67</f>
        <v>18.253999999999991</v>
      </c>
      <c r="O68" s="9">
        <f t="shared" ref="O68:O70" si="156">K68/D67</f>
        <v>1.1604055972143272</v>
      </c>
      <c r="P68" s="9">
        <f t="shared" ref="P68:P70" si="157">L68/E67</f>
        <v>56.167898315104942</v>
      </c>
      <c r="Q68" s="9">
        <f t="shared" ref="Q68:Q70" si="158">M68/G67</f>
        <v>17.925778816199383</v>
      </c>
      <c r="R68" s="9">
        <f t="shared" ref="R68:R70" si="159">N68/I67</f>
        <v>414.8636363636362</v>
      </c>
    </row>
    <row r="69" spans="1:18" ht="26.4" customHeight="1" x14ac:dyDescent="0.3">
      <c r="A69" s="28"/>
      <c r="B69" s="28"/>
      <c r="C69" s="5" t="s">
        <v>10</v>
      </c>
      <c r="D69" s="6">
        <v>1914.5893000000001</v>
      </c>
      <c r="E69" s="6">
        <v>914.01499999999999</v>
      </c>
      <c r="F69" s="7">
        <f t="shared" si="2"/>
        <v>0.47739481255849486</v>
      </c>
      <c r="G69" s="6">
        <v>80.232399999999998</v>
      </c>
      <c r="H69" s="7">
        <f t="shared" si="151"/>
        <v>8.7780178662275776E-2</v>
      </c>
      <c r="I69" s="6">
        <v>60.865000000000002</v>
      </c>
      <c r="J69" s="7">
        <f t="shared" ref="J69:J70" si="160">I69/(D69+I69)</f>
        <v>3.0810634293083873E-2</v>
      </c>
      <c r="K69" s="8">
        <f t="shared" si="152"/>
        <v>327.83080000000018</v>
      </c>
      <c r="L69" s="8">
        <f t="shared" si="153"/>
        <v>-246.37900000000002</v>
      </c>
      <c r="M69" s="8">
        <f t="shared" si="154"/>
        <v>7.3302999999999798</v>
      </c>
      <c r="N69" s="8">
        <f t="shared" si="155"/>
        <v>42.567000000000007</v>
      </c>
      <c r="O69" s="9">
        <f t="shared" si="156"/>
        <v>0.20660409255724813</v>
      </c>
      <c r="P69" s="9">
        <f t="shared" si="157"/>
        <v>-0.21232357285542672</v>
      </c>
      <c r="Q69" s="9">
        <f t="shared" si="158"/>
        <v>0.10054991557170477</v>
      </c>
      <c r="R69" s="9">
        <f t="shared" si="159"/>
        <v>2.3263198163733758</v>
      </c>
    </row>
    <row r="70" spans="1:18" ht="26.4" customHeight="1" x14ac:dyDescent="0.3">
      <c r="A70" s="28"/>
      <c r="B70" s="28"/>
      <c r="C70" s="5" t="s">
        <v>11</v>
      </c>
      <c r="D70" s="6">
        <v>2047.81</v>
      </c>
      <c r="E70" s="6">
        <v>1320.4469999999999</v>
      </c>
      <c r="F70" s="7">
        <f t="shared" si="2"/>
        <v>0.64480933289709486</v>
      </c>
      <c r="G70" s="6">
        <v>51.375100000000003</v>
      </c>
      <c r="H70" s="7">
        <f t="shared" si="151"/>
        <v>3.8907354857862529E-2</v>
      </c>
      <c r="I70" s="6">
        <v>28.466999999999999</v>
      </c>
      <c r="J70" s="7">
        <f t="shared" si="160"/>
        <v>1.3710598345018511E-2</v>
      </c>
      <c r="K70" s="8">
        <f t="shared" si="152"/>
        <v>133.22069999999985</v>
      </c>
      <c r="L70" s="8">
        <f t="shared" si="153"/>
        <v>406.4319999999999</v>
      </c>
      <c r="M70" s="8">
        <f t="shared" si="154"/>
        <v>-28.857299999999995</v>
      </c>
      <c r="N70" s="8">
        <f t="shared" si="155"/>
        <v>-32.398000000000003</v>
      </c>
      <c r="O70" s="9">
        <f t="shared" si="156"/>
        <v>6.9581868027780075E-2</v>
      </c>
      <c r="P70" s="9">
        <f t="shared" si="157"/>
        <v>0.44466666301975338</v>
      </c>
      <c r="Q70" s="9">
        <f t="shared" si="158"/>
        <v>-0.35967140456972491</v>
      </c>
      <c r="R70" s="9">
        <f t="shared" si="159"/>
        <v>-0.5322927791012898</v>
      </c>
    </row>
    <row r="71" spans="1:18" ht="45" customHeight="1" x14ac:dyDescent="0.3">
      <c r="A71" s="28"/>
      <c r="B71" s="28"/>
      <c r="C71" s="5" t="s">
        <v>13</v>
      </c>
      <c r="D71" s="11" t="s">
        <v>12</v>
      </c>
      <c r="E71" s="11" t="s">
        <v>12</v>
      </c>
      <c r="F71" s="11"/>
      <c r="G71" s="11" t="s">
        <v>12</v>
      </c>
      <c r="H71" s="11"/>
      <c r="I71" s="11" t="s">
        <v>12</v>
      </c>
      <c r="J71" s="11"/>
      <c r="K71" s="8">
        <f t="shared" ref="K71" si="161">D70-D67</f>
        <v>1313.3375000000001</v>
      </c>
      <c r="L71" s="10" t="s">
        <v>12</v>
      </c>
      <c r="M71" s="10" t="s">
        <v>12</v>
      </c>
      <c r="N71" s="10" t="s">
        <v>12</v>
      </c>
      <c r="O71" s="9">
        <f t="shared" ref="O71" si="162">K71/D67</f>
        <v>1.7881370643557113</v>
      </c>
      <c r="P71" s="7" t="s">
        <v>12</v>
      </c>
      <c r="Q71" s="7" t="s">
        <v>12</v>
      </c>
      <c r="R71" s="7" t="s">
        <v>12</v>
      </c>
    </row>
  </sheetData>
  <autoFilter ref="A6:R71" xr:uid="{00000000-0001-0000-0000-000000000000}"/>
  <mergeCells count="40">
    <mergeCell ref="A57:A61"/>
    <mergeCell ref="B57:B61"/>
    <mergeCell ref="A62:A66"/>
    <mergeCell ref="B62:B66"/>
    <mergeCell ref="A67:A71"/>
    <mergeCell ref="B67:B71"/>
    <mergeCell ref="A42:A46"/>
    <mergeCell ref="B42:B46"/>
    <mergeCell ref="A47:A51"/>
    <mergeCell ref="B47:B51"/>
    <mergeCell ref="A52:A56"/>
    <mergeCell ref="B52:B56"/>
    <mergeCell ref="A27:A31"/>
    <mergeCell ref="B27:B31"/>
    <mergeCell ref="A32:A36"/>
    <mergeCell ref="B32:B36"/>
    <mergeCell ref="A37:A41"/>
    <mergeCell ref="B37:B41"/>
    <mergeCell ref="A22:A26"/>
    <mergeCell ref="B22:B26"/>
    <mergeCell ref="A7:B11"/>
    <mergeCell ref="A12:A16"/>
    <mergeCell ref="B12:B16"/>
    <mergeCell ref="A17:A21"/>
    <mergeCell ref="B17:B21"/>
    <mergeCell ref="B4:B5"/>
    <mergeCell ref="C4:C5"/>
    <mergeCell ref="I1:J1"/>
    <mergeCell ref="P1:R1"/>
    <mergeCell ref="A2:R2"/>
    <mergeCell ref="D4:D5"/>
    <mergeCell ref="E4:E5"/>
    <mergeCell ref="F4:F5"/>
    <mergeCell ref="G4:G5"/>
    <mergeCell ref="H4:H5"/>
    <mergeCell ref="I4:I5"/>
    <mergeCell ref="J4:J5"/>
    <mergeCell ref="K4:N4"/>
    <mergeCell ref="O4:R4"/>
    <mergeCell ref="A4:A5"/>
  </mergeCells>
  <conditionalFormatting sqref="D67 D22:E22 D32:E32 D27:E27 D37:E37 D42:E42 D47:E47 D52:E52 D57:E57 D62:E62 D16:J16 D12:E15 G12:G15 D17:E17 G17 G22 G27 G32 G37 G42 G47 G52 G57 G62 I17 I22 I27 I32 I37 I42 I47 I52 I57 I62 I12:I15">
    <cfRule type="cellIs" dxfId="66" priority="73" operator="lessThan">
      <formula>0</formula>
    </cfRule>
  </conditionalFormatting>
  <conditionalFormatting sqref="E67 G67 I67">
    <cfRule type="cellIs" dxfId="65" priority="72" operator="lessThan">
      <formula>0</formula>
    </cfRule>
  </conditionalFormatting>
  <conditionalFormatting sqref="D21:J21">
    <cfRule type="cellIs" dxfId="63" priority="48" operator="lessThan">
      <formula>0</formula>
    </cfRule>
  </conditionalFormatting>
  <conditionalFormatting sqref="D26:J26">
    <cfRule type="cellIs" dxfId="62" priority="47" operator="lessThan">
      <formula>0</formula>
    </cfRule>
  </conditionalFormatting>
  <conditionalFormatting sqref="D31:J31">
    <cfRule type="cellIs" dxfId="61" priority="46" operator="lessThan">
      <formula>0</formula>
    </cfRule>
  </conditionalFormatting>
  <conditionalFormatting sqref="D36:J36">
    <cfRule type="cellIs" dxfId="60" priority="45" operator="lessThan">
      <formula>0</formula>
    </cfRule>
  </conditionalFormatting>
  <conditionalFormatting sqref="D41:J41">
    <cfRule type="cellIs" dxfId="59" priority="44" operator="lessThan">
      <formula>0</formula>
    </cfRule>
  </conditionalFormatting>
  <conditionalFormatting sqref="D46:J46">
    <cfRule type="cellIs" dxfId="58" priority="43" operator="lessThan">
      <formula>0</formula>
    </cfRule>
  </conditionalFormatting>
  <conditionalFormatting sqref="D51:J51">
    <cfRule type="cellIs" dxfId="57" priority="42" operator="lessThan">
      <formula>0</formula>
    </cfRule>
  </conditionalFormatting>
  <conditionalFormatting sqref="D56:J56">
    <cfRule type="cellIs" dxfId="56" priority="41" operator="lessThan">
      <formula>0</formula>
    </cfRule>
  </conditionalFormatting>
  <conditionalFormatting sqref="D61:J61">
    <cfRule type="cellIs" dxfId="55" priority="40" operator="lessThan">
      <formula>0</formula>
    </cfRule>
  </conditionalFormatting>
  <conditionalFormatting sqref="D71:J71">
    <cfRule type="cellIs" dxfId="54" priority="39" operator="lessThan">
      <formula>0</formula>
    </cfRule>
  </conditionalFormatting>
  <conditionalFormatting sqref="D66:J66">
    <cfRule type="cellIs" dxfId="53" priority="38" operator="lessThan">
      <formula>0</formula>
    </cfRule>
  </conditionalFormatting>
  <conditionalFormatting sqref="O11 K8:K11 N8:O10 R8:R10">
    <cfRule type="cellIs" dxfId="52" priority="37" operator="greaterThan">
      <formula>0</formula>
    </cfRule>
  </conditionalFormatting>
  <conditionalFormatting sqref="D11:J11">
    <cfRule type="cellIs" dxfId="51" priority="36" operator="lessThan">
      <formula>0</formula>
    </cfRule>
  </conditionalFormatting>
  <conditionalFormatting sqref="D18:E20 G18:G20 I18:I20">
    <cfRule type="cellIs" dxfId="50" priority="35" operator="lessThan">
      <formula>0</formula>
    </cfRule>
  </conditionalFormatting>
  <conditionalFormatting sqref="D23:E25 G23:G25 I23:I25">
    <cfRule type="cellIs" dxfId="49" priority="34" operator="lessThan">
      <formula>0</formula>
    </cfRule>
  </conditionalFormatting>
  <conditionalFormatting sqref="D28:E30 G28:G30 I28:I30">
    <cfRule type="cellIs" dxfId="48" priority="33" operator="lessThan">
      <formula>0</formula>
    </cfRule>
  </conditionalFormatting>
  <conditionalFormatting sqref="D33:E35 G33:G35 I33:I35">
    <cfRule type="cellIs" dxfId="47" priority="32" operator="lessThan">
      <formula>0</formula>
    </cfRule>
  </conditionalFormatting>
  <conditionalFormatting sqref="D38:E40 G38:G40 I38:I40">
    <cfRule type="cellIs" dxfId="46" priority="31" operator="lessThan">
      <formula>0</formula>
    </cfRule>
  </conditionalFormatting>
  <conditionalFormatting sqref="D43:E45 G43:G45 I43:I45">
    <cfRule type="cellIs" dxfId="45" priority="30" operator="lessThan">
      <formula>0</formula>
    </cfRule>
  </conditionalFormatting>
  <conditionalFormatting sqref="D48:E50 G48:G50 I48:I50">
    <cfRule type="cellIs" dxfId="44" priority="29" operator="lessThan">
      <formula>0</formula>
    </cfRule>
  </conditionalFormatting>
  <conditionalFormatting sqref="D53:E55 G53:G55 I53:I55">
    <cfRule type="cellIs" dxfId="43" priority="28" operator="lessThan">
      <formula>0</formula>
    </cfRule>
  </conditionalFormatting>
  <conditionalFormatting sqref="D58:E60 G58:G60 I58:I60">
    <cfRule type="cellIs" dxfId="42" priority="27" operator="lessThan">
      <formula>0</formula>
    </cfRule>
  </conditionalFormatting>
  <conditionalFormatting sqref="D63:E65 G63:G65 I63:I65">
    <cfRule type="cellIs" dxfId="41" priority="26" operator="lessThan">
      <formula>0</formula>
    </cfRule>
  </conditionalFormatting>
  <conditionalFormatting sqref="D68:E70 G68:G70 I68:I70">
    <cfRule type="cellIs" dxfId="40" priority="25" operator="lessThan">
      <formula>0</formula>
    </cfRule>
  </conditionalFormatting>
  <conditionalFormatting sqref="O1">
    <cfRule type="cellIs" dxfId="39" priority="10" operator="lessThan">
      <formula>0</formula>
    </cfRule>
  </conditionalFormatting>
  <conditionalFormatting sqref="L8:M11">
    <cfRule type="cellIs" dxfId="38" priority="6" operator="lessThan">
      <formula>0</formula>
    </cfRule>
  </conditionalFormatting>
  <conditionalFormatting sqref="K13:K16 K18:K21 K23:K26 K28:K31 K33:K36 K38:K41 K43:K46 K48:K51 K53:K56 K58:K61 K63:K66 K68:K71 N13:N15 N18:N20 N23:N25 N28:N30 N33:N35 N38:N40 N43:N45 N48:N50 N53:N55 N58:N60 N63:N65 N68:N70">
    <cfRule type="cellIs" dxfId="37" priority="5" operator="greaterThan">
      <formula>0</formula>
    </cfRule>
  </conditionalFormatting>
  <conditionalFormatting sqref="L13:M16 L18:M21 L23:M26 L28:M31 L33:M36 L38:M41 L43:M46 L48:M51 L53:M56 L58:M61 L63:M66 L68:M71">
    <cfRule type="cellIs" dxfId="36" priority="4" operator="lessThan">
      <formula>0</formula>
    </cfRule>
  </conditionalFormatting>
  <conditionalFormatting sqref="P7:Q11">
    <cfRule type="cellIs" dxfId="4" priority="3" operator="lessThan">
      <formula>0</formula>
    </cfRule>
  </conditionalFormatting>
  <conditionalFormatting sqref="O13:O16 O18:O21 O23:O26 O28:O31 O33:O36 O38:O41 O43:O46 O48:O51 O53:O56 O58:O61 O63:O66 O68:O71 R13:R15 R18:R20 R23:R25 R28:R30 R33:R35 R38:R40 R43:R45 R48:R50 R53:R55 R58:R60 R63:R65 R68:R70">
    <cfRule type="cellIs" dxfId="3" priority="2" operator="greaterThan">
      <formula>0</formula>
    </cfRule>
  </conditionalFormatting>
  <conditionalFormatting sqref="P12:Q71">
    <cfRule type="cellIs" dxfId="1" priority="1" operator="lessThan">
      <formula>0</formula>
    </cfRule>
  </conditionalFormatting>
  <pageMargins left="0.19685039370078741" right="0.19685039370078741" top="0.19685039370078741" bottom="0.19685039370078741" header="0" footer="0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14.3.</vt:lpstr>
      <vt:lpstr>'Приложение 14.3.'!Область_печати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Дронова Наталья Павловна</dc:creator>
  <cp:lastModifiedBy>annaa</cp:lastModifiedBy>
  <cp:lastPrinted>2021-10-04T15:03:03Z</cp:lastPrinted>
  <dcterms:created xsi:type="dcterms:W3CDTF">2021-07-06T07:41:06Z</dcterms:created>
  <dcterms:modified xsi:type="dcterms:W3CDTF">2021-10-04T15:03:08Z</dcterms:modified>
</cp:coreProperties>
</file>