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a\Desktop\1. СП РФ\2021_ЭАМ НАЛОГОВЫЙ ПОТЕНЦИАЛ_2\9. Отчет\7.3. Проект отчета ЭАМ НалПотенциал_60 листов + КП\5.3. ОТЧЕТ ПОСЛЕ ДОРАБОТКИ\ИТОГО-ИТОГО\Приложения к отчету\"/>
    </mc:Choice>
  </mc:AlternateContent>
  <xr:revisionPtr revIDLastSave="0" documentId="13_ncr:1_{83FBC590-EF4A-4162-8F2F-271487AFACF3}" xr6:coauthVersionLast="47" xr6:coauthVersionMax="47" xr10:uidLastSave="{00000000-0000-0000-0000-000000000000}"/>
  <bookViews>
    <workbookView xWindow="-108" yWindow="-108" windowWidth="23256" windowHeight="12576" xr2:uid="{D1569D14-74C3-407E-BB8E-12ABDA033E72}"/>
  </bookViews>
  <sheets>
    <sheet name="Приложение 7.5." sheetId="1" r:id="rId1"/>
  </sheets>
  <externalReferences>
    <externalReference r:id="rId2"/>
    <externalReference r:id="rId3"/>
  </externalReferences>
  <definedNames>
    <definedName name="_xlnm._FilterDatabase" localSheetId="0" hidden="1">'Приложение 7.5.'!$A$7:$AJ$59</definedName>
    <definedName name="_xlnm.Print_Titles" localSheetId="0">'Приложение 7.5.'!$A:$B,'Приложение 7.5.'!$3:$6</definedName>
    <definedName name="Таб41">#REF!</definedName>
    <definedName name="Табл1">#REF!</definedName>
    <definedName name="Табл10">#REF!</definedName>
    <definedName name="Табл10ошибка">#REF!</definedName>
    <definedName name="Табл11">#REF!</definedName>
    <definedName name="Табл11ошибка">#REF!</definedName>
    <definedName name="Табл12">#REF!</definedName>
    <definedName name="Табл12ошибка">#REF!</definedName>
    <definedName name="Табл14ошибка">'[1]Табл2-23'!#REF!</definedName>
    <definedName name="Табл15">#REF!</definedName>
    <definedName name="Табл15ошибка">#REF!</definedName>
    <definedName name="Табл16">#REF!</definedName>
    <definedName name="Табл16ошибка">#REF!</definedName>
    <definedName name="Табл171">[2]Табл17!$O$5:$O$35</definedName>
    <definedName name="Табл18">#REF!</definedName>
    <definedName name="Табл18ошибка">#REF!</definedName>
    <definedName name="Табл18ошибка2">#REF!</definedName>
    <definedName name="Табл19">#REF!</definedName>
    <definedName name="Табл19ошибка">#REF!</definedName>
    <definedName name="Табл1ошибка">#REF!</definedName>
    <definedName name="Табл1ошибка2">#REF!</definedName>
    <definedName name="Табл2">#REF!</definedName>
    <definedName name="Табл20">#REF!</definedName>
    <definedName name="Табл20ошибка">#REF!</definedName>
    <definedName name="Табл20ошибка2">#REF!</definedName>
    <definedName name="Табл21">#REF!</definedName>
    <definedName name="Табл21ошибка">#REF!</definedName>
    <definedName name="Табл21ошибка2">#REF!</definedName>
    <definedName name="Табл22">#REF!</definedName>
    <definedName name="Табл22ошибка">#REF!</definedName>
    <definedName name="Табл23">#REF!</definedName>
    <definedName name="Табл23ошибка">#REF!</definedName>
    <definedName name="Табл23ошибка2">#REF!</definedName>
    <definedName name="Табл25">#REF!</definedName>
    <definedName name="Табл25ошибка">#REF!</definedName>
    <definedName name="Табл25ошибка2">#REF!</definedName>
    <definedName name="Табл26">'[1]Табл2-44'!#REF!</definedName>
    <definedName name="Табл26ошибка">'[1]Табл2-44'!#REF!</definedName>
    <definedName name="Табл27">#REF!</definedName>
    <definedName name="Табл271">[2]Табл27!$A$7:$L$33</definedName>
    <definedName name="Табл272">[2]Табл27!$M$6:$M$33</definedName>
    <definedName name="Табл27ошибка">#REF!</definedName>
    <definedName name="Табл28">#REF!</definedName>
    <definedName name="Табл28ошибка">#REF!</definedName>
    <definedName name="Табл2ошибка">#REF!</definedName>
    <definedName name="Табл2ошибка2">#REF!</definedName>
    <definedName name="Табл31">#REF!</definedName>
    <definedName name="Табл31ошибка">#REF!</definedName>
    <definedName name="Табл32ошибка">'[1]Табл2-30'!#REF!</definedName>
    <definedName name="Табл33">#REF!</definedName>
    <definedName name="Табл33ошибка">#REF!</definedName>
    <definedName name="Табл34">#REF!</definedName>
    <definedName name="Табл34ошибка">#REF!</definedName>
    <definedName name="Табл35">#REF!</definedName>
    <definedName name="Табл35ошибка">#REF!</definedName>
    <definedName name="Табл36">#REF!</definedName>
    <definedName name="Табл36ошибка">#REF!</definedName>
    <definedName name="Табл37">#REF!</definedName>
    <definedName name="Табл37ошибка">#REF!</definedName>
    <definedName name="Табл38">#REF!</definedName>
    <definedName name="Табл38ошибка">#REF!</definedName>
    <definedName name="Табл39">#REF!</definedName>
    <definedName name="Табл39ошибка">#REF!</definedName>
    <definedName name="Табл40">#REF!</definedName>
    <definedName name="Табл40ошибка">#REF!</definedName>
    <definedName name="Табл41ошибка">#REF!</definedName>
    <definedName name="Табл42ошибка">'[1]Табл4-27'!#REF!</definedName>
    <definedName name="Табл43ошибка">'[1]Табл4-31'!#REF!</definedName>
    <definedName name="Табл44ошибка">'[1]Табл4-32'!#REF!</definedName>
    <definedName name="Табл45ошибка">'[1]Табл4-36'!#REF!</definedName>
    <definedName name="Табл46ошибка">'[1]Табл4-37'!#REF!</definedName>
    <definedName name="Табл47">#REF!</definedName>
    <definedName name="Табл47ошибка">#REF!</definedName>
    <definedName name="Табл47ошибка2">#REF!</definedName>
    <definedName name="Табл48">#REF!</definedName>
    <definedName name="Табл48ошибка">#REF!</definedName>
    <definedName name="Табл49">#REF!</definedName>
    <definedName name="Табл49ошибка">#REF!</definedName>
    <definedName name="Табл49ошибка2">#REF!</definedName>
    <definedName name="Табл4ошибка">'[1]Табл4-1'!#REF!</definedName>
    <definedName name="Табл50">#REF!</definedName>
    <definedName name="Табл50ошибка">#REF!</definedName>
    <definedName name="Табл50ошибка2">#REF!</definedName>
    <definedName name="Табл51">#REF!</definedName>
    <definedName name="Табл51ошибка">#REF!</definedName>
    <definedName name="Табл51ошибка2">#REF!</definedName>
    <definedName name="Табл52">#REF!</definedName>
    <definedName name="Табл52ошибка">#REF!</definedName>
    <definedName name="Табл53">#REF!</definedName>
    <definedName name="Табл53ошибка">#REF!</definedName>
    <definedName name="Табл53ошибка2">#REF!</definedName>
    <definedName name="Табл54">#REF!</definedName>
    <definedName name="Табл54ошибка">#REF!</definedName>
    <definedName name="Табл55ошибка">'[1]Табл4-51'!#REF!</definedName>
    <definedName name="Табл56">#REF!</definedName>
    <definedName name="Табл56ошибка">#REF!</definedName>
    <definedName name="Табл57">#REF!</definedName>
    <definedName name="Табл57ошибка">#REF!</definedName>
    <definedName name="Табл57ошибка2">#REF!</definedName>
    <definedName name="Табл58">#REF!</definedName>
    <definedName name="Табл58ошибка">#REF!</definedName>
    <definedName name="Табл58ошибка2">#REF!</definedName>
    <definedName name="Табл59">#REF!</definedName>
    <definedName name="Табл59ошибка">#REF!</definedName>
    <definedName name="Табл5ошибка">'[1]Табл1-1'!#REF!</definedName>
    <definedName name="Табл60">#REF!</definedName>
    <definedName name="Табл60ошибка">#REF!</definedName>
    <definedName name="Табл61">#REF!</definedName>
    <definedName name="Табл61ошибка">#REF!</definedName>
    <definedName name="Табл62">#REF!</definedName>
    <definedName name="Табл62ошибка">#REF!</definedName>
    <definedName name="Табл63ошибка">'[1]Табл5-13'!#REF!</definedName>
    <definedName name="Табл64">#REF!</definedName>
    <definedName name="Табл64ошибка">#REF!</definedName>
    <definedName name="Табл64ошибка2">#REF!</definedName>
    <definedName name="Табл65">#REF!</definedName>
    <definedName name="Табл65ошибка">#REF!</definedName>
    <definedName name="Табл65ошибка2">#REF!</definedName>
    <definedName name="Табл66">#REF!</definedName>
    <definedName name="Табл66ошибка">#REF!</definedName>
    <definedName name="Табл66ошибка2">#REF!</definedName>
    <definedName name="Табл6ошибка">'[1]Табл1-4'!#REF!</definedName>
    <definedName name="Табл7">#REF!</definedName>
    <definedName name="Табл7ошибка">#REF!</definedName>
    <definedName name="Табл8">#REF!</definedName>
    <definedName name="Табл8ошибка">#REF!</definedName>
    <definedName name="Табл9">#REF!</definedName>
    <definedName name="Табл9ошибка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" i="1" l="1"/>
  <c r="AD7" i="1" s="1"/>
  <c r="AE7" i="1" s="1"/>
  <c r="AF7" i="1" s="1"/>
  <c r="AG7" i="1" s="1"/>
  <c r="AH7" i="1" s="1"/>
  <c r="AI7" i="1" s="1"/>
  <c r="AJ7" i="1" s="1"/>
  <c r="Y59" i="1" l="1"/>
  <c r="Y58" i="1"/>
  <c r="Y57" i="1"/>
  <c r="Y55" i="1"/>
  <c r="Y54" i="1"/>
  <c r="Y53" i="1"/>
  <c r="Y51" i="1"/>
  <c r="Y50" i="1"/>
  <c r="Y49" i="1"/>
  <c r="Y47" i="1"/>
  <c r="Y46" i="1"/>
  <c r="Y45" i="1"/>
  <c r="Y43" i="1"/>
  <c r="Y42" i="1"/>
  <c r="Y41" i="1"/>
  <c r="Y39" i="1"/>
  <c r="Y38" i="1"/>
  <c r="Y37" i="1"/>
  <c r="Y35" i="1"/>
  <c r="Y34" i="1"/>
  <c r="Y33" i="1"/>
  <c r="Y31" i="1"/>
  <c r="Y30" i="1"/>
  <c r="Y29" i="1"/>
  <c r="Y27" i="1"/>
  <c r="Y26" i="1"/>
  <c r="Y25" i="1"/>
  <c r="Y23" i="1"/>
  <c r="Y22" i="1"/>
  <c r="Y21" i="1"/>
  <c r="Y19" i="1"/>
  <c r="Y18" i="1"/>
  <c r="Y17" i="1"/>
  <c r="Y15" i="1"/>
  <c r="Y14" i="1"/>
  <c r="Y13" i="1"/>
  <c r="Y11" i="1"/>
  <c r="Y10" i="1"/>
  <c r="Y9" i="1"/>
  <c r="AC59" i="1"/>
  <c r="AC58" i="1"/>
  <c r="AC57" i="1"/>
  <c r="AC55" i="1"/>
  <c r="AC54" i="1"/>
  <c r="AC53" i="1"/>
  <c r="AC51" i="1"/>
  <c r="AC50" i="1"/>
  <c r="AC49" i="1"/>
  <c r="AC47" i="1"/>
  <c r="AC46" i="1"/>
  <c r="AC45" i="1"/>
  <c r="AC43" i="1"/>
  <c r="AC42" i="1"/>
  <c r="AC41" i="1"/>
  <c r="AC39" i="1"/>
  <c r="AC38" i="1"/>
  <c r="AC37" i="1"/>
  <c r="AC35" i="1"/>
  <c r="AC34" i="1"/>
  <c r="AC33" i="1"/>
  <c r="AC31" i="1"/>
  <c r="AC30" i="1"/>
  <c r="AC29" i="1"/>
  <c r="AC27" i="1"/>
  <c r="AC26" i="1"/>
  <c r="AC25" i="1"/>
  <c r="AC23" i="1"/>
  <c r="AC22" i="1"/>
  <c r="AC21" i="1"/>
  <c r="AC19" i="1"/>
  <c r="AC18" i="1"/>
  <c r="AC17" i="1"/>
  <c r="AC15" i="1"/>
  <c r="AC14" i="1"/>
  <c r="AC13" i="1"/>
  <c r="AC11" i="1"/>
  <c r="AC10" i="1"/>
  <c r="AC9" i="1"/>
  <c r="U58" i="1"/>
  <c r="U57" i="1"/>
  <c r="U56" i="1"/>
  <c r="U54" i="1"/>
  <c r="U53" i="1"/>
  <c r="U52" i="1"/>
  <c r="U50" i="1"/>
  <c r="U49" i="1"/>
  <c r="U48" i="1"/>
  <c r="U46" i="1"/>
  <c r="U45" i="1"/>
  <c r="U44" i="1"/>
  <c r="U42" i="1"/>
  <c r="U41" i="1"/>
  <c r="U40" i="1"/>
  <c r="U38" i="1"/>
  <c r="U37" i="1"/>
  <c r="U36" i="1"/>
  <c r="U34" i="1"/>
  <c r="U33" i="1"/>
  <c r="U32" i="1"/>
  <c r="U30" i="1"/>
  <c r="U29" i="1"/>
  <c r="U28" i="1"/>
  <c r="U26" i="1"/>
  <c r="U25" i="1"/>
  <c r="U24" i="1"/>
  <c r="U22" i="1"/>
  <c r="U21" i="1"/>
  <c r="U20" i="1"/>
  <c r="U18" i="1"/>
  <c r="U17" i="1"/>
  <c r="U16" i="1"/>
  <c r="U14" i="1"/>
  <c r="U13" i="1"/>
  <c r="U12" i="1"/>
  <c r="U10" i="1"/>
  <c r="U9" i="1"/>
  <c r="U8" i="1"/>
  <c r="V11" i="1"/>
  <c r="V15" i="1"/>
  <c r="V19" i="1"/>
  <c r="V23" i="1"/>
  <c r="V27" i="1"/>
  <c r="V31" i="1"/>
  <c r="V35" i="1"/>
  <c r="V39" i="1"/>
  <c r="V43" i="1"/>
  <c r="V47" i="1"/>
  <c r="V51" i="1"/>
  <c r="V55" i="1"/>
  <c r="V59" i="1"/>
  <c r="T59" i="1" l="1"/>
  <c r="T55" i="1"/>
  <c r="T51" i="1"/>
  <c r="T47" i="1"/>
  <c r="T43" i="1"/>
  <c r="T39" i="1"/>
  <c r="T35" i="1"/>
  <c r="T31" i="1"/>
  <c r="T27" i="1"/>
  <c r="T23" i="1"/>
  <c r="T19" i="1"/>
  <c r="T15" i="1"/>
  <c r="T11" i="1"/>
  <c r="S58" i="1"/>
  <c r="S57" i="1"/>
  <c r="S56" i="1"/>
  <c r="S54" i="1"/>
  <c r="S53" i="1"/>
  <c r="S52" i="1"/>
  <c r="S50" i="1"/>
  <c r="S49" i="1"/>
  <c r="S48" i="1"/>
  <c r="S46" i="1"/>
  <c r="S45" i="1"/>
  <c r="S44" i="1"/>
  <c r="S42" i="1"/>
  <c r="S41" i="1"/>
  <c r="S40" i="1"/>
  <c r="S38" i="1"/>
  <c r="S37" i="1"/>
  <c r="S36" i="1"/>
  <c r="S34" i="1"/>
  <c r="S33" i="1"/>
  <c r="S32" i="1"/>
  <c r="S30" i="1"/>
  <c r="S29" i="1"/>
  <c r="S28" i="1"/>
  <c r="S26" i="1"/>
  <c r="S25" i="1"/>
  <c r="S24" i="1"/>
  <c r="S22" i="1"/>
  <c r="S21" i="1"/>
  <c r="S20" i="1"/>
  <c r="S18" i="1"/>
  <c r="S17" i="1"/>
  <c r="S16" i="1"/>
  <c r="S14" i="1"/>
  <c r="S13" i="1"/>
  <c r="S12" i="1"/>
  <c r="S10" i="1"/>
  <c r="S9" i="1"/>
  <c r="S8" i="1"/>
  <c r="AI59" i="1"/>
  <c r="AI58" i="1"/>
  <c r="AI57" i="1"/>
  <c r="AI55" i="1"/>
  <c r="AI54" i="1"/>
  <c r="AI53" i="1"/>
  <c r="AI51" i="1"/>
  <c r="AI50" i="1"/>
  <c r="AI49" i="1"/>
  <c r="AI47" i="1"/>
  <c r="AI46" i="1"/>
  <c r="AI45" i="1"/>
  <c r="AI43" i="1"/>
  <c r="AI42" i="1"/>
  <c r="AI41" i="1"/>
  <c r="AI39" i="1"/>
  <c r="AI38" i="1"/>
  <c r="AI37" i="1"/>
  <c r="AI35" i="1"/>
  <c r="AI34" i="1"/>
  <c r="AI33" i="1"/>
  <c r="AI31" i="1"/>
  <c r="AI30" i="1"/>
  <c r="AI29" i="1"/>
  <c r="AI27" i="1"/>
  <c r="AI26" i="1"/>
  <c r="AI25" i="1"/>
  <c r="AI23" i="1"/>
  <c r="AI22" i="1"/>
  <c r="AI21" i="1"/>
  <c r="AI19" i="1"/>
  <c r="AI18" i="1"/>
  <c r="AI17" i="1"/>
  <c r="AI15" i="1"/>
  <c r="AI14" i="1"/>
  <c r="AI13" i="1"/>
  <c r="AI11" i="1"/>
  <c r="AI10" i="1"/>
  <c r="AI9" i="1"/>
  <c r="AE58" i="1"/>
  <c r="AE57" i="1"/>
  <c r="AE55" i="1"/>
  <c r="AE54" i="1"/>
  <c r="AE53" i="1"/>
  <c r="AE51" i="1"/>
  <c r="AE50" i="1"/>
  <c r="AE49" i="1"/>
  <c r="AE42" i="1"/>
  <c r="AE41" i="1"/>
  <c r="AE39" i="1"/>
  <c r="AE38" i="1"/>
  <c r="AE37" i="1"/>
  <c r="AE35" i="1"/>
  <c r="AE34" i="1"/>
  <c r="AE33" i="1"/>
  <c r="AE31" i="1"/>
  <c r="AE30" i="1"/>
  <c r="AE29" i="1"/>
  <c r="AE23" i="1"/>
  <c r="AE22" i="1"/>
  <c r="AE19" i="1"/>
  <c r="AE18" i="1"/>
  <c r="AE17" i="1"/>
  <c r="AE11" i="1"/>
  <c r="AE10" i="1"/>
  <c r="AE9" i="1"/>
  <c r="AA59" i="1"/>
  <c r="AA58" i="1"/>
  <c r="AA57" i="1"/>
  <c r="AA55" i="1"/>
  <c r="AA54" i="1"/>
  <c r="AA53" i="1"/>
  <c r="AA51" i="1"/>
  <c r="AA50" i="1"/>
  <c r="AA49" i="1"/>
  <c r="AA47" i="1"/>
  <c r="AA46" i="1"/>
  <c r="AA45" i="1"/>
  <c r="AA43" i="1"/>
  <c r="AA42" i="1"/>
  <c r="AA41" i="1"/>
  <c r="AA39" i="1"/>
  <c r="AA38" i="1"/>
  <c r="AA37" i="1"/>
  <c r="AA35" i="1"/>
  <c r="AA34" i="1"/>
  <c r="AA33" i="1"/>
  <c r="AA31" i="1"/>
  <c r="AA30" i="1"/>
  <c r="AA29" i="1"/>
  <c r="AA27" i="1"/>
  <c r="AA26" i="1"/>
  <c r="AA25" i="1"/>
  <c r="AA23" i="1"/>
  <c r="AA22" i="1"/>
  <c r="AA21" i="1"/>
  <c r="AA19" i="1"/>
  <c r="AA18" i="1"/>
  <c r="AA17" i="1"/>
  <c r="AA15" i="1"/>
  <c r="AA14" i="1"/>
  <c r="AA13" i="1"/>
  <c r="AA11" i="1"/>
  <c r="AA10" i="1"/>
  <c r="AA9" i="1"/>
  <c r="AG9" i="1" l="1"/>
  <c r="AG10" i="1"/>
  <c r="AG11" i="1"/>
  <c r="AG13" i="1"/>
  <c r="AG14" i="1"/>
  <c r="AG15" i="1"/>
  <c r="AG17" i="1"/>
  <c r="AG18" i="1"/>
  <c r="AG19" i="1"/>
  <c r="AG21" i="1"/>
  <c r="AG22" i="1"/>
  <c r="AG23" i="1"/>
  <c r="AG25" i="1"/>
  <c r="AG26" i="1"/>
  <c r="AG27" i="1"/>
  <c r="AG29" i="1"/>
  <c r="AG30" i="1"/>
  <c r="AG31" i="1"/>
  <c r="AG33" i="1"/>
  <c r="AG34" i="1"/>
  <c r="AG35" i="1"/>
  <c r="AG37" i="1"/>
  <c r="AG38" i="1"/>
  <c r="AG39" i="1"/>
  <c r="AG41" i="1"/>
  <c r="AG42" i="1"/>
  <c r="AG43" i="1"/>
  <c r="AG45" i="1"/>
  <c r="AG46" i="1"/>
  <c r="AG47" i="1"/>
  <c r="AG49" i="1"/>
  <c r="AG50" i="1"/>
  <c r="AG51" i="1"/>
  <c r="AG53" i="1"/>
  <c r="AG54" i="1"/>
  <c r="AG55" i="1"/>
  <c r="AG57" i="1"/>
  <c r="AG58" i="1"/>
  <c r="AG59" i="1"/>
  <c r="O9" i="1" l="1"/>
  <c r="O10" i="1"/>
  <c r="O11" i="1"/>
  <c r="O13" i="1"/>
  <c r="O14" i="1"/>
  <c r="O15" i="1"/>
  <c r="O17" i="1"/>
  <c r="O18" i="1"/>
  <c r="O19" i="1"/>
  <c r="O21" i="1"/>
  <c r="O22" i="1"/>
  <c r="O23" i="1"/>
  <c r="O25" i="1"/>
  <c r="O26" i="1"/>
  <c r="O27" i="1"/>
  <c r="O29" i="1"/>
  <c r="O30" i="1"/>
  <c r="O31" i="1"/>
  <c r="O33" i="1"/>
  <c r="O34" i="1"/>
  <c r="O35" i="1"/>
  <c r="O37" i="1"/>
  <c r="O38" i="1"/>
  <c r="O39" i="1"/>
  <c r="O41" i="1"/>
  <c r="O42" i="1"/>
  <c r="O43" i="1"/>
  <c r="O45" i="1"/>
  <c r="O46" i="1"/>
  <c r="O47" i="1"/>
  <c r="O49" i="1"/>
  <c r="O50" i="1"/>
  <c r="O51" i="1"/>
  <c r="O53" i="1"/>
  <c r="O54" i="1"/>
  <c r="O55" i="1"/>
  <c r="O57" i="1"/>
  <c r="O58" i="1"/>
  <c r="O59" i="1"/>
  <c r="E12" i="1"/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8" i="1"/>
  <c r="E9" i="1"/>
  <c r="E10" i="1"/>
  <c r="E11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E36" i="1"/>
  <c r="E37" i="1"/>
  <c r="E38" i="1"/>
  <c r="E40" i="1"/>
  <c r="E41" i="1"/>
  <c r="E42" i="1"/>
  <c r="E44" i="1"/>
  <c r="E45" i="1"/>
  <c r="E46" i="1"/>
  <c r="E47" i="1"/>
  <c r="E48" i="1"/>
  <c r="E49" i="1"/>
  <c r="E50" i="1"/>
  <c r="E52" i="1"/>
  <c r="E53" i="1"/>
  <c r="E54" i="1"/>
  <c r="E56" i="1"/>
  <c r="E57" i="1"/>
  <c r="E58" i="1"/>
  <c r="E59" i="1"/>
  <c r="E8" i="1"/>
  <c r="H59" i="1"/>
  <c r="H58" i="1"/>
  <c r="H57" i="1"/>
  <c r="H55" i="1"/>
  <c r="H54" i="1"/>
  <c r="H53" i="1"/>
  <c r="H51" i="1"/>
  <c r="H50" i="1"/>
  <c r="H49" i="1"/>
  <c r="H47" i="1"/>
  <c r="H46" i="1"/>
  <c r="H45" i="1"/>
  <c r="H43" i="1"/>
  <c r="H42" i="1"/>
  <c r="H41" i="1"/>
  <c r="H39" i="1"/>
  <c r="H38" i="1"/>
  <c r="H37" i="1"/>
  <c r="H35" i="1"/>
  <c r="H34" i="1"/>
  <c r="H33" i="1"/>
  <c r="H31" i="1"/>
  <c r="H30" i="1"/>
  <c r="H29" i="1"/>
  <c r="H27" i="1"/>
  <c r="H26" i="1"/>
  <c r="H25" i="1"/>
  <c r="H23" i="1"/>
  <c r="H22" i="1"/>
  <c r="H21" i="1"/>
  <c r="H19" i="1"/>
  <c r="H18" i="1"/>
  <c r="H17" i="1"/>
  <c r="H15" i="1"/>
  <c r="H14" i="1"/>
  <c r="H13" i="1"/>
  <c r="H11" i="1"/>
  <c r="H10" i="1"/>
  <c r="H9" i="1"/>
  <c r="D11" i="1"/>
  <c r="Q53" i="1" l="1"/>
  <c r="Q45" i="1"/>
  <c r="Q37" i="1"/>
  <c r="Q29" i="1"/>
  <c r="Q42" i="1"/>
  <c r="Q34" i="1"/>
  <c r="Q26" i="1"/>
  <c r="Q21" i="1"/>
  <c r="Q13" i="1"/>
  <c r="F21" i="1"/>
  <c r="Q58" i="1"/>
  <c r="F53" i="1"/>
  <c r="F29" i="1"/>
  <c r="Q57" i="1"/>
  <c r="Q49" i="1"/>
  <c r="Q41" i="1"/>
  <c r="Q19" i="1"/>
  <c r="Q39" i="1"/>
  <c r="Q31" i="1"/>
  <c r="Q23" i="1"/>
  <c r="Q15" i="1"/>
  <c r="Q33" i="1"/>
  <c r="Q25" i="1"/>
  <c r="Q17" i="1"/>
  <c r="F58" i="1"/>
  <c r="F50" i="1"/>
  <c r="F42" i="1"/>
  <c r="F34" i="1"/>
  <c r="F26" i="1"/>
  <c r="F57" i="1"/>
  <c r="F49" i="1"/>
  <c r="F41" i="1"/>
  <c r="F27" i="1"/>
  <c r="F23" i="1"/>
  <c r="Q18" i="1"/>
  <c r="Q55" i="1"/>
  <c r="F18" i="1"/>
  <c r="Q54" i="1"/>
  <c r="Q46" i="1"/>
  <c r="Q38" i="1"/>
  <c r="Q30" i="1"/>
  <c r="Q22" i="1"/>
  <c r="Q14" i="1"/>
  <c r="F47" i="1"/>
  <c r="F15" i="1"/>
  <c r="Q59" i="1"/>
  <c r="Q51" i="1"/>
  <c r="Q43" i="1"/>
  <c r="Q35" i="1"/>
  <c r="Q27" i="1"/>
  <c r="Q11" i="1"/>
  <c r="F46" i="1"/>
  <c r="F38" i="1"/>
  <c r="F14" i="1"/>
  <c r="Q10" i="1"/>
  <c r="F59" i="1"/>
  <c r="Q47" i="1"/>
  <c r="Q9" i="1"/>
  <c r="Q50" i="1"/>
  <c r="F35" i="1"/>
  <c r="F37" i="1"/>
  <c r="F33" i="1"/>
  <c r="F25" i="1"/>
  <c r="F17" i="1"/>
  <c r="F13" i="1"/>
  <c r="F45" i="1"/>
  <c r="F54" i="1"/>
  <c r="F30" i="1"/>
  <c r="F22" i="1"/>
  <c r="F10" i="1"/>
  <c r="F9" i="1"/>
  <c r="F11" i="1"/>
  <c r="I59" i="1" l="1"/>
  <c r="D59" i="1"/>
  <c r="I58" i="1"/>
  <c r="L59" i="1" s="1"/>
  <c r="D58" i="1"/>
  <c r="I57" i="1"/>
  <c r="L58" i="1" s="1"/>
  <c r="D57" i="1"/>
  <c r="I56" i="1"/>
  <c r="L57" i="1" s="1"/>
  <c r="I55" i="1"/>
  <c r="I54" i="1"/>
  <c r="L55" i="1" s="1"/>
  <c r="D54" i="1"/>
  <c r="I53" i="1"/>
  <c r="L54" i="1" s="1"/>
  <c r="D53" i="1"/>
  <c r="I52" i="1"/>
  <c r="L53" i="1" s="1"/>
  <c r="I51" i="1"/>
  <c r="I50" i="1"/>
  <c r="L51" i="1" s="1"/>
  <c r="D50" i="1"/>
  <c r="I49" i="1"/>
  <c r="L50" i="1" s="1"/>
  <c r="D49" i="1"/>
  <c r="I48" i="1"/>
  <c r="L49" i="1" s="1"/>
  <c r="I47" i="1"/>
  <c r="D47" i="1"/>
  <c r="I46" i="1"/>
  <c r="L47" i="1" s="1"/>
  <c r="D46" i="1"/>
  <c r="I45" i="1"/>
  <c r="L46" i="1" s="1"/>
  <c r="D45" i="1"/>
  <c r="I44" i="1"/>
  <c r="L45" i="1" s="1"/>
  <c r="I43" i="1"/>
  <c r="I42" i="1"/>
  <c r="L43" i="1" s="1"/>
  <c r="D42" i="1"/>
  <c r="I41" i="1"/>
  <c r="L42" i="1" s="1"/>
  <c r="D41" i="1"/>
  <c r="I40" i="1"/>
  <c r="L41" i="1" s="1"/>
  <c r="I39" i="1"/>
  <c r="I38" i="1"/>
  <c r="L39" i="1" s="1"/>
  <c r="D38" i="1"/>
  <c r="I37" i="1"/>
  <c r="L38" i="1" s="1"/>
  <c r="D37" i="1"/>
  <c r="I36" i="1"/>
  <c r="L37" i="1" s="1"/>
  <c r="I35" i="1"/>
  <c r="D35" i="1"/>
  <c r="I34" i="1"/>
  <c r="L35" i="1" s="1"/>
  <c r="D34" i="1"/>
  <c r="I33" i="1"/>
  <c r="L34" i="1" s="1"/>
  <c r="D33" i="1"/>
  <c r="I32" i="1"/>
  <c r="L33" i="1" s="1"/>
  <c r="I31" i="1"/>
  <c r="I30" i="1"/>
  <c r="L31" i="1" s="1"/>
  <c r="D30" i="1"/>
  <c r="I29" i="1"/>
  <c r="L30" i="1" s="1"/>
  <c r="D29" i="1"/>
  <c r="I28" i="1"/>
  <c r="L29" i="1" s="1"/>
  <c r="I27" i="1"/>
  <c r="D27" i="1"/>
  <c r="I26" i="1"/>
  <c r="L27" i="1" s="1"/>
  <c r="D26" i="1"/>
  <c r="I25" i="1"/>
  <c r="L26" i="1" s="1"/>
  <c r="D25" i="1"/>
  <c r="I24" i="1"/>
  <c r="L25" i="1" s="1"/>
  <c r="I23" i="1"/>
  <c r="D23" i="1"/>
  <c r="I22" i="1"/>
  <c r="L23" i="1" s="1"/>
  <c r="D22" i="1"/>
  <c r="I21" i="1"/>
  <c r="L22" i="1" s="1"/>
  <c r="D21" i="1"/>
  <c r="I20" i="1"/>
  <c r="L21" i="1" s="1"/>
  <c r="I19" i="1"/>
  <c r="I18" i="1"/>
  <c r="L19" i="1" s="1"/>
  <c r="D18" i="1"/>
  <c r="I17" i="1"/>
  <c r="L18" i="1" s="1"/>
  <c r="D17" i="1"/>
  <c r="I16" i="1"/>
  <c r="L17" i="1" s="1"/>
  <c r="I15" i="1"/>
  <c r="D15" i="1"/>
  <c r="I14" i="1"/>
  <c r="L15" i="1" s="1"/>
  <c r="D14" i="1"/>
  <c r="I13" i="1"/>
  <c r="L14" i="1" s="1"/>
  <c r="D13" i="1"/>
  <c r="I12" i="1"/>
  <c r="L13" i="1" s="1"/>
  <c r="D10" i="1"/>
  <c r="D9" i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l="1"/>
  <c r="P7" i="1" s="1"/>
  <c r="Q7" i="1" s="1"/>
  <c r="R7" i="1" s="1"/>
  <c r="S7" i="1" s="1"/>
  <c r="M43" i="1"/>
  <c r="M30" i="1"/>
  <c r="M27" i="1"/>
  <c r="M26" i="1"/>
  <c r="M35" i="1"/>
  <c r="M54" i="1"/>
  <c r="M42" i="1"/>
  <c r="M55" i="1"/>
  <c r="M34" i="1"/>
  <c r="M47" i="1"/>
  <c r="M51" i="1"/>
  <c r="M50" i="1"/>
  <c r="M19" i="1"/>
  <c r="M18" i="1"/>
  <c r="M22" i="1"/>
  <c r="M39" i="1"/>
  <c r="M46" i="1"/>
  <c r="M59" i="1"/>
  <c r="M31" i="1"/>
  <c r="M23" i="1"/>
  <c r="M38" i="1"/>
  <c r="M58" i="1"/>
  <c r="M15" i="1"/>
  <c r="M14" i="1"/>
  <c r="T7" i="1" l="1"/>
  <c r="U7" i="1" l="1"/>
  <c r="V7" i="1" s="1"/>
  <c r="W7" i="1" s="1"/>
  <c r="X7" i="1" s="1"/>
  <c r="Y7" i="1" l="1"/>
  <c r="Z7" i="1"/>
  <c r="AA7" i="1" s="1"/>
  <c r="AB7" i="1" s="1"/>
</calcChain>
</file>

<file path=xl/sharedStrings.xml><?xml version="1.0" encoding="utf-8"?>
<sst xmlns="http://schemas.openxmlformats.org/spreadsheetml/2006/main" count="232" uniqueCount="51">
  <si>
    <t>Наименование субъекта Российской Федерации</t>
  </si>
  <si>
    <t>Год</t>
  </si>
  <si>
    <t>Темп прироста, %</t>
  </si>
  <si>
    <t>Сумма финансирования субъекта РФ,
(млн. руб.) :</t>
  </si>
  <si>
    <t>в том числе:</t>
  </si>
  <si>
    <t>ИНВЕСТИЦИИ В ОСНОВНОЙ КАПИТАЛ (млрд. руб.)</t>
  </si>
  <si>
    <t>Российская Федерация</t>
  </si>
  <si>
    <t>Х</t>
  </si>
  <si>
    <t>Республика Алтай</t>
  </si>
  <si>
    <t>Республика Ингушетия</t>
  </si>
  <si>
    <t>Кабардино-Балкарская Республика</t>
  </si>
  <si>
    <t>Республика Калмыкия</t>
  </si>
  <si>
    <t>Республика Карелия</t>
  </si>
  <si>
    <t>Республика Марий Эл</t>
  </si>
  <si>
    <t>Республика Тыва</t>
  </si>
  <si>
    <t>Кировская область</t>
  </si>
  <si>
    <t>Курганская область</t>
  </si>
  <si>
    <t>Псковская область</t>
  </si>
  <si>
    <t>Тамбовская область</t>
  </si>
  <si>
    <t>Республика Крым</t>
  </si>
  <si>
    <t>ЧИСЛЕННОСТЬ НАСЕЛЕНИЯ НА 1 ЯНВАРЯ (тыс.чел.)</t>
  </si>
  <si>
    <t>Темп  прироста, %</t>
  </si>
  <si>
    <t>ВРП на душу населения,
(тыс. руб.)</t>
  </si>
  <si>
    <t>Инвестиции в основной капитал на душу населения
(тыс. рублей)</t>
  </si>
  <si>
    <t>Приложение 7.5.</t>
  </si>
  <si>
    <t>Поступления в КБС на 1 рубль финансирования в рамках ГП и НП и ИПР 
(гр. 9 текущего периода / гр. 11 предыдущего периода)</t>
  </si>
  <si>
    <t>ПОКАЗАТЕЛИ ЗАРАБОТНОЙ ПЛАТЫ</t>
  </si>
  <si>
    <t>СРЕДНЕМЕСЯЧНАЯ НАЧИСЛЕННАЯ ЗАРАБОТНАЯ ПЛАТА ОДНОГО РАБОТНИКА :                                                                    - НОМИНАЛЬНАЯ (руб.)</t>
  </si>
  <si>
    <t>- РЕАЛЬНАЯ  (%)</t>
  </si>
  <si>
    <t>ПРОСРОЧЕННАЯ ЗАДОЛЖЕННОСТЬ ПО ЗАРАБОТНОЙ ПЛАТЕ (млн. руб.)</t>
  </si>
  <si>
    <t>ПРИБЫЛЬНОСТЬ ОРГАНИЗАЦИЙ</t>
  </si>
  <si>
    <t>САЛЬДИРОВАННЫЙ ФИНАНСОВЫЙ РЕЗУЛЬТАТ (ПРИБЫЛЬ МИНУС УБЫТОК) (млрд. руб.)</t>
  </si>
  <si>
    <t>СУММА ПРИБЫЛИ ПО ПРИБЫЛЬНЫМ ОРГАНИЗАЦИЯМ (млрд. руб.)</t>
  </si>
  <si>
    <t>СУММА УБЫТКА ПРЕДПРИЯТИЙ (млрд. руб.)</t>
  </si>
  <si>
    <t>УДЕЛЬНЫЙ ВЕС ПРИБЫЛЬНЫХ ПРЕДПРИЯТИЙ  (%)</t>
  </si>
  <si>
    <t>УДЕЛЬНЫЙ ВЕС УБЫТОЧНЫХ ПРЕДПРИЯТИЙ (%)</t>
  </si>
  <si>
    <t>ЧИСЛЕННОСТЬ РАБОЧЕЙ СИЛЫ (ЭКОНОМИЧЕСКИ АКТИВНОГО НАСЕЛЕНИЯ) (тыс. чел.)</t>
  </si>
  <si>
    <t>УРОВЕНЬ БЕЗРАБОТИЦЫ, %</t>
  </si>
  <si>
    <t>ИНДЕКС ПОТРЕБИТЕЛЬСКИХ ЦЕН (декабрь в % к декабрю предыдущего года)*</t>
  </si>
  <si>
    <t>* Информация за 2020 год представлена по данным субъектов Российской Федерации</t>
  </si>
  <si>
    <t>ВАЛОВОЙ РЕГИОНАЛЬНЫЙ  ПРОДУКТ (млрд. руб.)*</t>
  </si>
  <si>
    <t>РЕАЛЬНЫЕ  ДЕНЕЖНЫЕ ДОХОДЫ (в % к предыдущему году)</t>
  </si>
  <si>
    <t>Информация об основных макроэкономических показателях субъектов РФ</t>
  </si>
  <si>
    <t>по данным Росстата</t>
  </si>
  <si>
    <t>расчетно</t>
  </si>
  <si>
    <t>по данным Минэкономразвития</t>
  </si>
  <si>
    <t>по данным Федерального казначейства</t>
  </si>
  <si>
    <t>по данным формы СНО  ФНС России № 1-НМ</t>
  </si>
  <si>
    <t>ВСЕГО ПОСТУПЛЕНИЯ В КОНСОЛИДИРОВАННЫЙ БЮДЖЕТ СУБЪЕКТА РФ ПО ДОХОДАМ, АДМИНИСТРИРУЕМЫМ НАЛОГОВЫМИ ОРАНАМИ
(МЛН РУБЛЕЙ)</t>
  </si>
  <si>
    <t>ГП, НП</t>
  </si>
  <si>
    <t>в рамках индивидуальных программ СЭР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</si>
</sst>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0.0%"/>
    <numFmt numFmtId="166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8"/>
      <name val="Tahoma"/>
      <family val="2"/>
      <charset val="204"/>
    </font>
    <font>
      <sz val="24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0" fontId="16" fillId="0" borderId="0"/>
    <xf numFmtId="9" fontId="16" fillId="0" borderId="0" applyFont="0" applyFill="0" applyBorder="0" applyAlignment="0" applyProtection="0"/>
  </cellStyleXfs>
  <cellXfs count="48">
    <xf numFmtId="0" fontId="0" fillId="0" borderId="0" xfId="0"/>
    <xf numFmtId="165" fontId="12" fillId="0" borderId="1" xfId="1" applyNumberFormat="1" applyFont="1" applyBorder="1" applyAlignment="1" applyProtection="1">
      <alignment horizontal="right" vertical="center" wrapText="1"/>
      <protection locked="0"/>
    </xf>
    <xf numFmtId="165" fontId="9" fillId="0" borderId="1" xfId="1" applyNumberFormat="1" applyFont="1" applyBorder="1" applyAlignment="1" applyProtection="1">
      <alignment horizontal="right" vertical="center" wrapText="1"/>
      <protection locked="0"/>
    </xf>
    <xf numFmtId="164" fontId="9" fillId="0" borderId="1" xfId="0" applyNumberFormat="1" applyFont="1" applyBorder="1" applyAlignment="1" applyProtection="1">
      <alignment horizontal="right" vertical="center" wrapText="1"/>
      <protection locked="0"/>
    </xf>
    <xf numFmtId="164" fontId="12" fillId="0" borderId="1" xfId="0" applyNumberFormat="1" applyFont="1" applyBorder="1" applyAlignment="1" applyProtection="1">
      <alignment horizontal="right" vertical="center" wrapText="1"/>
      <protection locked="0"/>
    </xf>
    <xf numFmtId="164" fontId="10" fillId="0" borderId="1" xfId="0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8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Border="1" applyAlignment="1">
      <alignment horizontal="right" vertical="center"/>
    </xf>
    <xf numFmtId="0" fontId="14" fillId="0" borderId="0" xfId="0" applyFont="1" applyFill="1"/>
    <xf numFmtId="0" fontId="20" fillId="0" borderId="0" xfId="0" applyFont="1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right" vertical="center" wrapText="1"/>
      <protection locked="0"/>
    </xf>
    <xf numFmtId="166" fontId="14" fillId="0" borderId="1" xfId="0" applyNumberFormat="1" applyFont="1" applyBorder="1"/>
    <xf numFmtId="0" fontId="23" fillId="0" borderId="1" xfId="0" applyFont="1" applyFill="1" applyBorder="1" applyAlignment="1" applyProtection="1">
      <alignment horizontal="left" vertical="center" wrapText="1" indent="2"/>
      <protection locked="0"/>
    </xf>
    <xf numFmtId="166" fontId="24" fillId="0" borderId="1" xfId="0" applyNumberFormat="1" applyFont="1" applyBorder="1"/>
    <xf numFmtId="164" fontId="10" fillId="0" borderId="1" xfId="0" applyNumberFormat="1" applyFont="1" applyFill="1" applyBorder="1" applyAlignment="1">
      <alignment horizontal="right" vertical="center"/>
    </xf>
    <xf numFmtId="166" fontId="10" fillId="0" borderId="1" xfId="0" applyNumberFormat="1" applyFont="1" applyFill="1" applyBorder="1" applyAlignment="1">
      <alignment horizontal="right" vertical="center"/>
    </xf>
    <xf numFmtId="166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top" wrapText="1"/>
      <protection locked="0"/>
    </xf>
    <xf numFmtId="3" fontId="5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4" fontId="9" fillId="0" borderId="1" xfId="1" applyNumberFormat="1" applyFont="1" applyBorder="1" applyAlignment="1" applyProtection="1">
      <alignment horizontal="right" vertical="center" wrapText="1"/>
      <protection locked="0"/>
    </xf>
    <xf numFmtId="166" fontId="9" fillId="0" borderId="1" xfId="1" applyNumberFormat="1" applyFont="1" applyBorder="1" applyAlignment="1" applyProtection="1">
      <alignment horizontal="right" vertical="center" wrapText="1"/>
      <protection locked="0"/>
    </xf>
  </cellXfs>
  <cellStyles count="6">
    <cellStyle name="Обычный" xfId="0" builtinId="0"/>
    <cellStyle name="Обычный 2" xfId="2" xr:uid="{262CB000-B37C-479A-AA00-FD2E2918B23A}"/>
    <cellStyle name="Обычный 3" xfId="3" xr:uid="{00459B47-4FC5-474F-A6CF-07A9A0C9051F}"/>
    <cellStyle name="Обычный 4" xfId="4" xr:uid="{B038ECB4-5747-4245-A725-703A26F665B6}"/>
    <cellStyle name="Процентный" xfId="1" builtinId="5"/>
    <cellStyle name="Процентный 2" xfId="5" xr:uid="{9C8F0045-2ED4-4592-ABEE-F991BD258BF1}"/>
  </cellStyles>
  <dxfs count="0"/>
  <tableStyles count="1" defaultTableStyle="TableStyleMedium2" defaultPivotStyle="PivotStyleLight16">
    <tableStyle name="Invisible" pivot="0" table="0" count="0" xr9:uid="{333E404E-EB18-4040-81E5-6C8382B4649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77.87.19\uis2007\dxls\tr_zan\god2001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khonov\&#1084;&#1086;&#1080;%20&#1076;&#1086;&#1082;&#1091;&#1084;&#1077;&#1085;&#1090;\Projekts\Lab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1-1"/>
      <sheetName val="Табл1-2"/>
      <sheetName val="Табл1-3"/>
      <sheetName val="Табл1-4"/>
      <sheetName val="Табл2-20"/>
      <sheetName val="Табл2-21"/>
      <sheetName val="Табл2-23"/>
      <sheetName val="Табл2-24"/>
      <sheetName val="Табл2-29"/>
      <sheetName val="Табл2-30"/>
      <sheetName val="Табл2-44"/>
      <sheetName val="Табл2-57"/>
      <sheetName val="Табл3-3"/>
      <sheetName val="Табл3-4"/>
      <sheetName val="Табл3-23"/>
      <sheetName val="Табл3-25"/>
      <sheetName val="Табл4-1"/>
      <sheetName val="Табл4-21"/>
      <sheetName val="Табл4-27"/>
      <sheetName val="Табл4-31"/>
      <sheetName val="Табл4-32"/>
      <sheetName val="Табл4-36"/>
      <sheetName val="Табл4-37"/>
      <sheetName val="Табл4-51"/>
      <sheetName val="Табл5-13"/>
      <sheetName val="Табл6-1"/>
      <sheetName val="Табл6-9"/>
      <sheetName val="Табл6-15"/>
      <sheetName val="Табл6-18"/>
      <sheetName val="Табл6-22"/>
      <sheetName val="Табл6-23"/>
      <sheetName val="Таб.7-1"/>
      <sheetName val="Таб.7-18"/>
      <sheetName val="таб.2.47."/>
      <sheetName val="Лист9"/>
      <sheetName val="Лист10"/>
      <sheetName val="Лист11"/>
      <sheetName val="Лист12"/>
      <sheetName val="Лист13"/>
      <sheetName val="Лист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лавная"/>
      <sheetName val="Справка"/>
      <sheetName val="Контроль"/>
      <sheetName val="Ошибки"/>
      <sheetName val="Протокол"/>
      <sheetName val="Период"/>
      <sheetName val="Log"/>
      <sheetName val="Табл1"/>
      <sheetName val="Табл2"/>
      <sheetName val="Табл3"/>
      <sheetName val="Табл4"/>
      <sheetName val="Табл5"/>
      <sheetName val="Табл6"/>
      <sheetName val="Табл7"/>
      <sheetName val="Табл8"/>
      <sheetName val="Табл9"/>
      <sheetName val="Табл10"/>
      <sheetName val="Табл11"/>
      <sheetName val="Табл12"/>
      <sheetName val="Табл13"/>
      <sheetName val="Табл14"/>
      <sheetName val="Табл15"/>
      <sheetName val="Табл16"/>
      <sheetName val="Табл17"/>
      <sheetName val="Табл18"/>
      <sheetName val="Табл19"/>
      <sheetName val="Табл20"/>
      <sheetName val="Табл21"/>
      <sheetName val="Табл22"/>
      <sheetName val="Табл23"/>
      <sheetName val="Табл24"/>
      <sheetName val="Табл25"/>
      <sheetName val="Табл26"/>
      <sheetName val="Табл27"/>
      <sheetName val="Табл28"/>
      <sheetName val="Табл29"/>
      <sheetName val="Табл30"/>
      <sheetName val="Табл31"/>
      <sheetName val="Табл32"/>
      <sheetName val="Табл33"/>
      <sheetName val="Табл34"/>
      <sheetName val="Табл35"/>
      <sheetName val="Табл36"/>
      <sheetName val="Табл37"/>
      <sheetName val="Табл38"/>
      <sheetName val="Табл39"/>
      <sheetName val="Табл40"/>
      <sheetName val="Табл41"/>
      <sheetName val="Табл42"/>
      <sheetName val="Табл43"/>
      <sheetName val="Табл44"/>
      <sheetName val="Табл45"/>
      <sheetName val="Табл46"/>
      <sheetName val="Табл47"/>
      <sheetName val="Табл48"/>
      <sheetName val="Табл49"/>
      <sheetName val="Табл50"/>
      <sheetName val="Табл51"/>
      <sheetName val="Табл52"/>
      <sheetName val="Табл53"/>
      <sheetName val="Табл54"/>
      <sheetName val="Табл55"/>
      <sheetName val="Табл56"/>
      <sheetName val="Табл57"/>
      <sheetName val="Табл58"/>
      <sheetName val="Табл59"/>
      <sheetName val="Табл60"/>
      <sheetName val="Табл61"/>
      <sheetName val="Табл62"/>
      <sheetName val="Табл63"/>
      <sheetName val="Табл64"/>
      <sheetName val="Табл65"/>
      <sheetName val="Табл66"/>
      <sheetName val="График1"/>
      <sheetName val="График2"/>
      <sheetName val="График3"/>
      <sheetName val="График4"/>
      <sheetName val="График5"/>
      <sheetName val="График6"/>
      <sheetName val="График7"/>
      <sheetName val="Схема1"/>
      <sheetName val="Карта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">
          <cell r="O7" t="str">
            <v/>
          </cell>
        </row>
        <row r="8">
          <cell r="O8" t="str">
            <v/>
          </cell>
        </row>
        <row r="9">
          <cell r="O9" t="str">
            <v/>
          </cell>
        </row>
        <row r="10">
          <cell r="O10" t="str">
            <v/>
          </cell>
        </row>
        <row r="11">
          <cell r="O11" t="str">
            <v/>
          </cell>
        </row>
        <row r="17">
          <cell r="O17" t="str">
            <v/>
          </cell>
        </row>
        <row r="18">
          <cell r="O18" t="str">
            <v/>
          </cell>
        </row>
        <row r="19">
          <cell r="O19" t="str">
            <v/>
          </cell>
        </row>
        <row r="20">
          <cell r="O20" t="str">
            <v/>
          </cell>
        </row>
        <row r="21">
          <cell r="O21" t="str">
            <v/>
          </cell>
        </row>
        <row r="27">
          <cell r="O27" t="str">
            <v/>
          </cell>
        </row>
        <row r="28">
          <cell r="O28" t="str">
            <v/>
          </cell>
        </row>
        <row r="29">
          <cell r="O29" t="str">
            <v/>
          </cell>
        </row>
        <row r="30">
          <cell r="O30" t="str">
            <v/>
          </cell>
        </row>
        <row r="31">
          <cell r="O31" t="str">
            <v/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7">
          <cell r="A7" t="str">
            <v>Всего</v>
          </cell>
        </row>
        <row r="8">
          <cell r="A8" t="str">
            <v>1995 март</v>
          </cell>
          <cell r="B8">
            <v>100</v>
          </cell>
          <cell r="C8">
            <v>2.3246077355103969</v>
          </cell>
          <cell r="D8">
            <v>10.273682966982486</v>
          </cell>
          <cell r="E8">
            <v>11.490585061173071</v>
          </cell>
          <cell r="F8">
            <v>15.121768239793477</v>
          </cell>
          <cell r="G8">
            <v>16.729957590959625</v>
          </cell>
          <cell r="H8">
            <v>15.403057922096016</v>
          </cell>
          <cell r="I8">
            <v>11.487959480540809</v>
          </cell>
          <cell r="J8">
            <v>7.2813509459853245</v>
          </cell>
          <cell r="K8">
            <v>6.9794459438793286</v>
          </cell>
          <cell r="L8">
            <v>2.9075841130794648</v>
          </cell>
          <cell r="M8" t="str">
            <v/>
          </cell>
        </row>
        <row r="9">
          <cell r="A9" t="str">
            <v>1995 октябрь</v>
          </cell>
          <cell r="B9">
            <v>100</v>
          </cell>
          <cell r="C9">
            <v>2.8798585167015722</v>
          </cell>
          <cell r="D9">
            <v>10.611720633764669</v>
          </cell>
          <cell r="E9">
            <v>11.477151827705557</v>
          </cell>
          <cell r="F9">
            <v>13.454813132067937</v>
          </cell>
          <cell r="G9">
            <v>16.625708178519353</v>
          </cell>
          <cell r="H9">
            <v>15.79038864876544</v>
          </cell>
          <cell r="I9">
            <v>13.460894111161549</v>
          </cell>
          <cell r="J9">
            <v>5.9840866113657185</v>
          </cell>
          <cell r="K9">
            <v>6.7302092856117985</v>
          </cell>
          <cell r="L9">
            <v>2.9851690543364047</v>
          </cell>
          <cell r="M9" t="str">
            <v/>
          </cell>
        </row>
        <row r="10">
          <cell r="A10" t="str">
            <v>1996 март</v>
          </cell>
          <cell r="B10">
            <v>100</v>
          </cell>
          <cell r="C10">
            <v>2.3639137488123874</v>
          </cell>
          <cell r="D10">
            <v>10.449418306211587</v>
          </cell>
          <cell r="E10">
            <v>11.714346613123446</v>
          </cell>
          <cell r="F10">
            <v>13.551141433109178</v>
          </cell>
          <cell r="G10">
            <v>16.807342800858187</v>
          </cell>
          <cell r="H10">
            <v>15.99490243595462</v>
          </cell>
          <cell r="I10">
            <v>13.5701420736505</v>
          </cell>
          <cell r="J10">
            <v>6.0762481393140568</v>
          </cell>
          <cell r="K10">
            <v>6.6671785915094475</v>
          </cell>
          <cell r="L10">
            <v>2.8053658574565907</v>
          </cell>
          <cell r="M10" t="str">
            <v/>
          </cell>
        </row>
        <row r="11">
          <cell r="A11" t="str">
            <v>1997 октябрь</v>
          </cell>
          <cell r="B11">
            <v>100</v>
          </cell>
          <cell r="C11">
            <v>1.7487928550389944</v>
          </cell>
          <cell r="D11">
            <v>10.014112665941298</v>
          </cell>
          <cell r="E11">
            <v>11.732461282318315</v>
          </cell>
          <cell r="F11">
            <v>13.668308124400017</v>
          </cell>
          <cell r="G11">
            <v>16.9238602481099</v>
          </cell>
          <cell r="H11">
            <v>16.183408219315076</v>
          </cell>
          <cell r="I11">
            <v>13.85969984301733</v>
          </cell>
          <cell r="J11">
            <v>6.4107217028531212</v>
          </cell>
          <cell r="K11">
            <v>6.7109367958463775</v>
          </cell>
          <cell r="L11">
            <v>2.7476982631595668</v>
          </cell>
          <cell r="M11" t="str">
            <v/>
          </cell>
        </row>
        <row r="12">
          <cell r="A12" t="str">
            <v>1998 октябрь</v>
          </cell>
          <cell r="B12">
            <v>100</v>
          </cell>
          <cell r="C12">
            <v>1.4467536232526683</v>
          </cell>
          <cell r="D12">
            <v>9.5086053333844003</v>
          </cell>
          <cell r="E12">
            <v>11.839224331116029</v>
          </cell>
          <cell r="F12">
            <v>13.793517926422021</v>
          </cell>
          <cell r="G12">
            <v>17.252743893774763</v>
          </cell>
          <cell r="H12">
            <v>16.402475282540905</v>
          </cell>
          <cell r="I12">
            <v>14.047675272207817</v>
          </cell>
          <cell r="J12">
            <v>6.480551388687755</v>
          </cell>
          <cell r="K12">
            <v>6.6617262432078883</v>
          </cell>
          <cell r="L12">
            <v>2.5667267054057525</v>
          </cell>
          <cell r="M12" t="str">
            <v/>
          </cell>
        </row>
        <row r="13">
          <cell r="A13" t="str">
            <v>1999 февраль</v>
          </cell>
          <cell r="B13">
            <v>100</v>
          </cell>
          <cell r="C13">
            <v>1.8895649599332576</v>
          </cell>
          <cell r="D13">
            <v>9.5662350555821405</v>
          </cell>
          <cell r="E13">
            <v>11.631900638182962</v>
          </cell>
          <cell r="F13">
            <v>13.817511246832813</v>
          </cell>
          <cell r="G13">
            <v>16.872394647484988</v>
          </cell>
          <cell r="H13">
            <v>16.378628866596454</v>
          </cell>
          <cell r="I13">
            <v>13.673213776816402</v>
          </cell>
          <cell r="J13">
            <v>6.4282757307996414</v>
          </cell>
          <cell r="K13">
            <v>6.7312264906550476</v>
          </cell>
          <cell r="L13">
            <v>3.0110485871162944</v>
          </cell>
          <cell r="M13" t="str">
            <v/>
          </cell>
        </row>
        <row r="14">
          <cell r="A14" t="str">
            <v>1999 май</v>
          </cell>
          <cell r="B14">
            <v>100</v>
          </cell>
          <cell r="C14">
            <v>1.9579123170109483</v>
          </cell>
          <cell r="D14">
            <v>9.5624514055305507</v>
          </cell>
          <cell r="E14">
            <v>11.587345819616719</v>
          </cell>
          <cell r="F14">
            <v>13.691583968578724</v>
          </cell>
          <cell r="G14">
            <v>16.855749179306276</v>
          </cell>
          <cell r="H14">
            <v>16.266282976263174</v>
          </cell>
          <cell r="I14">
            <v>13.80514596324859</v>
          </cell>
          <cell r="J14">
            <v>6.4298527494657796</v>
          </cell>
          <cell r="K14">
            <v>6.812478620745213</v>
          </cell>
          <cell r="L14">
            <v>3.0311970002340254</v>
          </cell>
          <cell r="M14" t="str">
            <v/>
          </cell>
        </row>
        <row r="15">
          <cell r="A15" t="str">
            <v>1999 август</v>
          </cell>
          <cell r="B15">
            <v>100</v>
          </cell>
          <cell r="C15">
            <v>2.1117574522923586</v>
          </cell>
          <cell r="D15">
            <v>9.8721579689262704</v>
          </cell>
          <cell r="E15">
            <v>11.857007814954219</v>
          </cell>
          <cell r="F15">
            <v>13.500509329026903</v>
          </cell>
          <cell r="G15">
            <v>16.657340963411571</v>
          </cell>
          <cell r="H15">
            <v>15.900002014076637</v>
          </cell>
          <cell r="I15">
            <v>13.61975795826956</v>
          </cell>
          <cell r="J15">
            <v>6.3342681478834875</v>
          </cell>
          <cell r="K15">
            <v>6.7976368482018765</v>
          </cell>
          <cell r="L15">
            <v>3.3495615029571164</v>
          </cell>
          <cell r="M15" t="str">
            <v/>
          </cell>
        </row>
        <row r="16">
          <cell r="A16" t="str">
            <v>Мужчины</v>
          </cell>
        </row>
        <row r="17">
          <cell r="A17" t="str">
            <v>1995 март</v>
          </cell>
          <cell r="B17">
            <v>100</v>
          </cell>
          <cell r="C17">
            <v>2.536713127562721</v>
          </cell>
          <cell r="D17">
            <v>10.724896086633894</v>
          </cell>
          <cell r="E17">
            <v>11.877751464575914</v>
          </cell>
          <cell r="F17">
            <v>15.038711379765148</v>
          </cell>
          <cell r="G17">
            <v>16.160852397879331</v>
          </cell>
          <cell r="H17">
            <v>14.420519301474632</v>
          </cell>
          <cell r="I17">
            <v>10.681942327428533</v>
          </cell>
          <cell r="J17">
            <v>6.821411256586269</v>
          </cell>
          <cell r="K17">
            <v>8.5519416997450204</v>
          </cell>
          <cell r="L17">
            <v>3.1852609583485365</v>
          </cell>
          <cell r="M17" t="str">
            <v/>
          </cell>
        </row>
        <row r="18">
          <cell r="A18" t="str">
            <v>1995 октябрь</v>
          </cell>
          <cell r="B18">
            <v>100</v>
          </cell>
          <cell r="C18">
            <v>3.119498605842101</v>
          </cell>
          <cell r="D18">
            <v>11.003612279784502</v>
          </cell>
          <cell r="E18">
            <v>11.962570224674693</v>
          </cell>
          <cell r="F18">
            <v>13.418335817621893</v>
          </cell>
          <cell r="G18">
            <v>16.063796737727969</v>
          </cell>
          <cell r="H18">
            <v>14.756041343313763</v>
          </cell>
          <cell r="I18">
            <v>12.476489761753971</v>
          </cell>
          <cell r="J18">
            <v>5.6496959043723383</v>
          </cell>
          <cell r="K18">
            <v>8.2706485963693392</v>
          </cell>
          <cell r="L18">
            <v>3.2793107285394316</v>
          </cell>
          <cell r="M18" t="str">
            <v/>
          </cell>
        </row>
        <row r="19">
          <cell r="A19" t="str">
            <v>1996 март</v>
          </cell>
          <cell r="B19">
            <v>100</v>
          </cell>
          <cell r="C19">
            <v>2.4394686557071465</v>
          </cell>
          <cell r="D19">
            <v>10.956283072170567</v>
          </cell>
          <cell r="E19">
            <v>12.289464057415627</v>
          </cell>
          <cell r="F19">
            <v>13.519618445946142</v>
          </cell>
          <cell r="G19">
            <v>16.20694581917942</v>
          </cell>
          <cell r="H19">
            <v>14.934445904308662</v>
          </cell>
          <cell r="I19">
            <v>12.616770081175453</v>
          </cell>
          <cell r="J19">
            <v>5.7202578800723165</v>
          </cell>
          <cell r="K19">
            <v>8.2002592458135357</v>
          </cell>
          <cell r="L19">
            <v>3.1164868382111304</v>
          </cell>
          <cell r="M19" t="str">
            <v/>
          </cell>
        </row>
        <row r="20">
          <cell r="A20" t="str">
            <v>1997 октябрь</v>
          </cell>
          <cell r="B20">
            <v>100</v>
          </cell>
          <cell r="C20">
            <v>1.6963466630468922</v>
          </cell>
          <cell r="D20">
            <v>10.538487964284229</v>
          </cell>
          <cell r="E20">
            <v>12.506400139626187</v>
          </cell>
          <cell r="F20">
            <v>13.79483312774148</v>
          </cell>
          <cell r="G20">
            <v>16.437152120468362</v>
          </cell>
          <cell r="H20">
            <v>15.165022330227618</v>
          </cell>
          <cell r="I20">
            <v>12.754823489981829</v>
          </cell>
          <cell r="J20">
            <v>5.9531504302352785</v>
          </cell>
          <cell r="K20">
            <v>8.2060478639453862</v>
          </cell>
          <cell r="L20">
            <v>2.9477358704427385</v>
          </cell>
          <cell r="M20" t="str">
            <v/>
          </cell>
        </row>
        <row r="21">
          <cell r="A21" t="str">
            <v>1998 октябрь</v>
          </cell>
          <cell r="B21">
            <v>100</v>
          </cell>
          <cell r="C21">
            <v>1.39453306592131</v>
          </cell>
          <cell r="D21">
            <v>10.022783525162186</v>
          </cell>
          <cell r="E21">
            <v>12.659595609888623</v>
          </cell>
          <cell r="F21">
            <v>13.94447626926209</v>
          </cell>
          <cell r="G21">
            <v>16.68139440537</v>
          </cell>
          <cell r="H21">
            <v>15.341922006804451</v>
          </cell>
          <cell r="I21">
            <v>12.908774098716224</v>
          </cell>
          <cell r="J21">
            <v>6.0236205807647361</v>
          </cell>
          <cell r="K21">
            <v>8.1468135083458968</v>
          </cell>
          <cell r="L21">
            <v>2.876086929764484</v>
          </cell>
          <cell r="M21" t="str">
            <v/>
          </cell>
        </row>
        <row r="22">
          <cell r="A22" t="str">
            <v>1999 февраль</v>
          </cell>
          <cell r="B22">
            <v>100</v>
          </cell>
          <cell r="C22">
            <v>2.1896510623499661</v>
          </cell>
          <cell r="D22">
            <v>10.437564600463554</v>
          </cell>
          <cell r="E22">
            <v>12.309597962849958</v>
          </cell>
          <cell r="F22">
            <v>13.919076064129861</v>
          </cell>
          <cell r="G22">
            <v>16.262634023386077</v>
          </cell>
          <cell r="H22">
            <v>15.341689889145149</v>
          </cell>
          <cell r="I22">
            <v>12.569754624567578</v>
          </cell>
          <cell r="J22">
            <v>5.8504959251606854</v>
          </cell>
          <cell r="K22">
            <v>7.869345763087491</v>
          </cell>
          <cell r="L22">
            <v>3.2501900848596779</v>
          </cell>
          <cell r="M22" t="str">
            <v/>
          </cell>
        </row>
        <row r="23">
          <cell r="A23" t="str">
            <v>1999 май</v>
          </cell>
          <cell r="B23">
            <v>100</v>
          </cell>
          <cell r="C23">
            <v>2.1670982504500933</v>
          </cell>
          <cell r="D23">
            <v>10.254951727415653</v>
          </cell>
          <cell r="E23">
            <v>12.200272807982445</v>
          </cell>
          <cell r="F23">
            <v>13.931026072587871</v>
          </cell>
          <cell r="G23">
            <v>16.230651724167526</v>
          </cell>
          <cell r="H23">
            <v>15.197389659652462</v>
          </cell>
          <cell r="I23">
            <v>12.635129994096344</v>
          </cell>
          <cell r="J23">
            <v>6.076052583324608</v>
          </cell>
          <cell r="K23">
            <v>8.1452842647959383</v>
          </cell>
          <cell r="L23">
            <v>3.1621429155270593</v>
          </cell>
          <cell r="M23" t="str">
            <v/>
          </cell>
        </row>
        <row r="24">
          <cell r="A24" t="str">
            <v>1999 август</v>
          </cell>
          <cell r="B24">
            <v>100</v>
          </cell>
          <cell r="C24">
            <v>2.4529746586473378</v>
          </cell>
          <cell r="D24">
            <v>10.492804278893033</v>
          </cell>
          <cell r="E24">
            <v>12.298449013506628</v>
          </cell>
          <cell r="F24">
            <v>13.796152700468385</v>
          </cell>
          <cell r="G24">
            <v>16.153818525765839</v>
          </cell>
          <cell r="H24">
            <v>14.990492035641324</v>
          </cell>
          <cell r="I24">
            <v>12.651195824395483</v>
          </cell>
          <cell r="J24">
            <v>5.8699509739450573</v>
          </cell>
          <cell r="K24">
            <v>7.7567020283752663</v>
          </cell>
          <cell r="L24">
            <v>3.5374599603616455</v>
          </cell>
          <cell r="M24" t="str">
            <v/>
          </cell>
        </row>
        <row r="25">
          <cell r="A25" t="str">
            <v>Женщины</v>
          </cell>
        </row>
        <row r="26">
          <cell r="A26" t="str">
            <v>1995 март</v>
          </cell>
          <cell r="B26">
            <v>100</v>
          </cell>
          <cell r="C26">
            <v>2.0882336644570287</v>
          </cell>
          <cell r="D26">
            <v>9.7708429355589423</v>
          </cell>
          <cell r="E26">
            <v>11.059119844462106</v>
          </cell>
          <cell r="F26">
            <v>15.214328301298007</v>
          </cell>
          <cell r="G26">
            <v>17.364178673433646</v>
          </cell>
          <cell r="H26">
            <v>16.49801666631382</v>
          </cell>
          <cell r="I26">
            <v>12.386199520440385</v>
          </cell>
          <cell r="J26">
            <v>7.7939160239888912</v>
          </cell>
          <cell r="K26">
            <v>5.2270283370868356</v>
          </cell>
          <cell r="L26">
            <v>2.5981360329603369</v>
          </cell>
          <cell r="M26" t="str">
            <v/>
          </cell>
        </row>
        <row r="27">
          <cell r="A27" t="str">
            <v>1995 октябрь</v>
          </cell>
          <cell r="B27">
            <v>100</v>
          </cell>
          <cell r="C27">
            <v>2.6142994554810093</v>
          </cell>
          <cell r="D27">
            <v>10.177442804915342</v>
          </cell>
          <cell r="E27">
            <v>10.939231589649223</v>
          </cell>
          <cell r="F27">
            <v>13.495235756741799</v>
          </cell>
          <cell r="G27">
            <v>17.248394788430222</v>
          </cell>
          <cell r="H27">
            <v>16.936608800814746</v>
          </cell>
          <cell r="I27">
            <v>14.551769581237075</v>
          </cell>
          <cell r="J27">
            <v>6.35464431958777</v>
          </cell>
          <cell r="K27">
            <v>5.0231592728231078</v>
          </cell>
          <cell r="L27">
            <v>2.6592136303197065</v>
          </cell>
          <cell r="M27" t="str">
            <v/>
          </cell>
        </row>
        <row r="28">
          <cell r="A28" t="str">
            <v>1996 март</v>
          </cell>
          <cell r="B28">
            <v>100</v>
          </cell>
          <cell r="C28">
            <v>2.280141633030996</v>
          </cell>
          <cell r="D28">
            <v>9.8874278862039482</v>
          </cell>
          <cell r="E28">
            <v>11.076680482474229</v>
          </cell>
          <cell r="F28">
            <v>13.586092800782435</v>
          </cell>
          <cell r="G28">
            <v>17.473037823605686</v>
          </cell>
          <cell r="H28">
            <v>17.170692215881417</v>
          </cell>
          <cell r="I28">
            <v>14.627201002299588</v>
          </cell>
          <cell r="J28">
            <v>6.4709552263836772</v>
          </cell>
          <cell r="K28">
            <v>4.9673629825316743</v>
          </cell>
          <cell r="L28">
            <v>2.4604079468063511</v>
          </cell>
          <cell r="M28" t="str">
            <v/>
          </cell>
        </row>
        <row r="29">
          <cell r="A29" t="str">
            <v>1997 октябрь</v>
          </cell>
          <cell r="B29">
            <v>100</v>
          </cell>
          <cell r="C29">
            <v>1.8069266060585956</v>
          </cell>
          <cell r="D29">
            <v>9.4328711710528346</v>
          </cell>
          <cell r="E29">
            <v>10.874592157293845</v>
          </cell>
          <cell r="F29">
            <v>13.52806204050675</v>
          </cell>
          <cell r="G29">
            <v>17.463349733176617</v>
          </cell>
          <cell r="H29">
            <v>17.312233582403408</v>
          </cell>
          <cell r="I29">
            <v>15.084395180754772</v>
          </cell>
          <cell r="J29">
            <v>6.917914569021427</v>
          </cell>
          <cell r="K29">
            <v>5.0536875032265103</v>
          </cell>
          <cell r="L29">
            <v>2.525967456505239</v>
          </cell>
          <cell r="M29" t="str">
            <v/>
          </cell>
        </row>
        <row r="30">
          <cell r="A30" t="str">
            <v>1998 октябрь</v>
          </cell>
          <cell r="B30">
            <v>100</v>
          </cell>
          <cell r="C30">
            <v>1.5049102429138133</v>
          </cell>
          <cell r="D30">
            <v>8.9359790140685877</v>
          </cell>
          <cell r="E30">
            <v>10.92559906783575</v>
          </cell>
          <cell r="F30">
            <v>13.625399710572289</v>
          </cell>
          <cell r="G30">
            <v>17.889040336953332</v>
          </cell>
          <cell r="H30">
            <v>17.583584727543879</v>
          </cell>
          <cell r="I30">
            <v>15.31603864792018</v>
          </cell>
          <cell r="J30">
            <v>6.9894228478569875</v>
          </cell>
          <cell r="K30">
            <v>5.0078247979550632</v>
          </cell>
          <cell r="L30">
            <v>2.2222006063801194</v>
          </cell>
          <cell r="M30" t="str">
            <v/>
          </cell>
        </row>
        <row r="31">
          <cell r="A31" t="str">
            <v>1999 февраль</v>
          </cell>
          <cell r="B31">
            <v>100</v>
          </cell>
          <cell r="C31">
            <v>1.5598405814157092</v>
          </cell>
          <cell r="D31">
            <v>8.6088478578536307</v>
          </cell>
          <cell r="E31">
            <v>10.887269922534104</v>
          </cell>
          <cell r="F31">
            <v>13.705915288230191</v>
          </cell>
          <cell r="G31">
            <v>17.542378832711588</v>
          </cell>
          <cell r="H31">
            <v>17.517982062720062</v>
          </cell>
          <cell r="I31">
            <v>14.8856570731391</v>
          </cell>
          <cell r="J31">
            <v>7.0631204830226206</v>
          </cell>
          <cell r="K31">
            <v>5.4806998359400394</v>
          </cell>
          <cell r="L31">
            <v>2.7482880624329544</v>
          </cell>
          <cell r="M31" t="str">
            <v/>
          </cell>
        </row>
        <row r="32">
          <cell r="A32" t="str">
            <v>1999 май</v>
          </cell>
          <cell r="B32">
            <v>100</v>
          </cell>
          <cell r="C32">
            <v>1.7275831102263068</v>
          </cell>
          <cell r="D32">
            <v>8.7999572587417259</v>
          </cell>
          <cell r="E32">
            <v>10.912467806902511</v>
          </cell>
          <cell r="F32">
            <v>13.42794047697026</v>
          </cell>
          <cell r="G32">
            <v>17.544027777384624</v>
          </cell>
          <cell r="H32">
            <v>17.443213689073136</v>
          </cell>
          <cell r="I32">
            <v>15.09342020650022</v>
          </cell>
          <cell r="J32">
            <v>6.8194129378007053</v>
          </cell>
          <cell r="K32">
            <v>5.3449608878590178</v>
          </cell>
          <cell r="L32">
            <v>2.8870158485414934</v>
          </cell>
          <cell r="M32" t="str">
            <v/>
          </cell>
        </row>
        <row r="33">
          <cell r="A33" t="str">
            <v>1999 август</v>
          </cell>
          <cell r="B33">
            <v>100</v>
          </cell>
          <cell r="C33">
            <v>1.7367053044573446</v>
          </cell>
          <cell r="D33">
            <v>9.1899686558916063</v>
          </cell>
          <cell r="E33">
            <v>11.371793509882794</v>
          </cell>
          <cell r="F33">
            <v>13.175550096645877</v>
          </cell>
          <cell r="G33">
            <v>17.210792454734342</v>
          </cell>
          <cell r="H33">
            <v>16.899698584286142</v>
          </cell>
          <cell r="I33">
            <v>14.684362268531757</v>
          </cell>
          <cell r="J33">
            <v>6.8446267995545442</v>
          </cell>
          <cell r="K33">
            <v>5.7434712052079027</v>
          </cell>
          <cell r="L33">
            <v>3.1430311208076875</v>
          </cell>
          <cell r="M33" t="str">
            <v/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4E82C-9A99-41F9-890E-2D2C383A3601}">
  <sheetPr>
    <pageSetUpPr fitToPage="1"/>
  </sheetPr>
  <dimension ref="A1:AJ61"/>
  <sheetViews>
    <sheetView tabSelected="1" zoomScale="70" zoomScaleNormal="70" workbookViewId="0">
      <pane xSplit="2" ySplit="7" topLeftCell="C8" activePane="bottomRight" state="frozen"/>
      <selection pane="topRight" activeCell="F1" sqref="F1"/>
      <selection pane="bottomLeft" activeCell="A5" sqref="A5"/>
      <selection pane="bottomRight" activeCell="A3" sqref="A3:A6"/>
    </sheetView>
  </sheetViews>
  <sheetFormatPr defaultRowHeight="14.4" x14ac:dyDescent="0.3"/>
  <cols>
    <col min="1" max="1" width="23.44140625" style="11" customWidth="1"/>
    <col min="2" max="2" width="11" style="11" customWidth="1"/>
    <col min="3" max="3" width="12.44140625" style="11" customWidth="1"/>
    <col min="4" max="6" width="11.77734375" style="8" customWidth="1"/>
    <col min="7" max="7" width="16.109375" style="8" customWidth="1"/>
    <col min="8" max="8" width="11.77734375" style="8" customWidth="1"/>
    <col min="9" max="9" width="15.33203125" customWidth="1"/>
    <col min="10" max="10" width="11.77734375" style="8" customWidth="1"/>
    <col min="11" max="11" width="13.88671875" style="8" customWidth="1"/>
    <col min="12" max="12" width="18.33203125" customWidth="1"/>
    <col min="13" max="13" width="13.44140625" customWidth="1"/>
    <col min="14" max="14" width="11.77734375" customWidth="1"/>
    <col min="15" max="25" width="11.77734375" style="8" customWidth="1"/>
    <col min="26" max="26" width="18.109375" style="8" customWidth="1"/>
    <col min="27" max="31" width="11.77734375" style="8" customWidth="1"/>
    <col min="32" max="32" width="11.44140625" customWidth="1"/>
    <col min="33" max="33" width="11.77734375" style="9" customWidth="1"/>
    <col min="34" max="34" width="13.109375" customWidth="1"/>
    <col min="35" max="35" width="9.88671875" customWidth="1"/>
  </cols>
  <sheetData>
    <row r="1" spans="1:36" ht="58.8" customHeight="1" x14ac:dyDescent="0.3">
      <c r="A1" s="19"/>
      <c r="B1" s="19"/>
      <c r="C1" s="19"/>
      <c r="D1" s="20"/>
      <c r="E1" s="20"/>
      <c r="F1" s="20"/>
      <c r="G1" s="20"/>
      <c r="H1" s="20"/>
      <c r="I1" s="9"/>
      <c r="J1" s="20"/>
      <c r="K1" s="20"/>
      <c r="L1" s="9"/>
      <c r="M1" s="9"/>
      <c r="N1" s="9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9"/>
      <c r="AG1" s="10"/>
      <c r="AH1" s="9"/>
      <c r="AI1" s="9"/>
      <c r="AJ1" s="10" t="s">
        <v>24</v>
      </c>
    </row>
    <row r="2" spans="1:36" s="11" customFormat="1" ht="58.8" customHeight="1" x14ac:dyDescent="0.3">
      <c r="A2" s="34" t="s">
        <v>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</row>
    <row r="3" spans="1:36" s="12" customFormat="1" ht="15.6" x14ac:dyDescent="0.3">
      <c r="A3" s="38" t="s">
        <v>0</v>
      </c>
      <c r="B3" s="38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</row>
    <row r="4" spans="1:36" s="13" customFormat="1" ht="26.4" customHeight="1" x14ac:dyDescent="0.3">
      <c r="A4" s="38"/>
      <c r="B4" s="38"/>
      <c r="C4" s="39" t="s">
        <v>40</v>
      </c>
      <c r="D4" s="37" t="s">
        <v>2</v>
      </c>
      <c r="E4" s="37" t="s">
        <v>22</v>
      </c>
      <c r="F4" s="37" t="s">
        <v>2</v>
      </c>
      <c r="G4" s="39" t="s">
        <v>48</v>
      </c>
      <c r="H4" s="37" t="s">
        <v>2</v>
      </c>
      <c r="I4" s="40" t="s">
        <v>3</v>
      </c>
      <c r="J4" s="44" t="s">
        <v>4</v>
      </c>
      <c r="K4" s="44"/>
      <c r="L4" s="40" t="s">
        <v>25</v>
      </c>
      <c r="M4" s="37" t="s">
        <v>2</v>
      </c>
      <c r="N4" s="39" t="s">
        <v>5</v>
      </c>
      <c r="O4" s="37" t="s">
        <v>2</v>
      </c>
      <c r="P4" s="39" t="s">
        <v>23</v>
      </c>
      <c r="Q4" s="37" t="s">
        <v>2</v>
      </c>
      <c r="R4" s="41" t="s">
        <v>30</v>
      </c>
      <c r="S4" s="41"/>
      <c r="T4" s="41"/>
      <c r="U4" s="41"/>
      <c r="V4" s="41"/>
      <c r="W4" s="41" t="s">
        <v>26</v>
      </c>
      <c r="X4" s="41"/>
      <c r="Y4" s="41"/>
      <c r="Z4" s="41"/>
      <c r="AA4" s="42"/>
      <c r="AB4" s="41"/>
      <c r="AC4" s="41"/>
      <c r="AD4" s="41"/>
      <c r="AE4" s="42"/>
      <c r="AF4" s="35" t="s">
        <v>20</v>
      </c>
      <c r="AG4" s="36" t="s">
        <v>21</v>
      </c>
      <c r="AH4" s="35" t="s">
        <v>36</v>
      </c>
      <c r="AI4" s="36" t="s">
        <v>21</v>
      </c>
      <c r="AJ4" s="45" t="s">
        <v>37</v>
      </c>
    </row>
    <row r="5" spans="1:36" s="14" customFormat="1" ht="121.2" customHeight="1" x14ac:dyDescent="0.3">
      <c r="A5" s="38"/>
      <c r="B5" s="38"/>
      <c r="C5" s="39"/>
      <c r="D5" s="37"/>
      <c r="E5" s="37"/>
      <c r="F5" s="37"/>
      <c r="G5" s="39"/>
      <c r="H5" s="37"/>
      <c r="I5" s="40"/>
      <c r="J5" s="15" t="s">
        <v>49</v>
      </c>
      <c r="K5" s="15" t="s">
        <v>50</v>
      </c>
      <c r="L5" s="40"/>
      <c r="M5" s="37"/>
      <c r="N5" s="39"/>
      <c r="O5" s="37"/>
      <c r="P5" s="39"/>
      <c r="Q5" s="37"/>
      <c r="R5" s="16" t="s">
        <v>31</v>
      </c>
      <c r="S5" s="16" t="s">
        <v>32</v>
      </c>
      <c r="T5" s="16" t="s">
        <v>33</v>
      </c>
      <c r="U5" s="21" t="s">
        <v>34</v>
      </c>
      <c r="V5" s="16" t="s">
        <v>35</v>
      </c>
      <c r="W5" s="16" t="s">
        <v>38</v>
      </c>
      <c r="X5" s="16" t="s">
        <v>41</v>
      </c>
      <c r="Y5" s="17" t="s">
        <v>2</v>
      </c>
      <c r="Z5" s="16" t="s">
        <v>27</v>
      </c>
      <c r="AA5" s="17" t="s">
        <v>2</v>
      </c>
      <c r="AB5" s="16" t="s">
        <v>28</v>
      </c>
      <c r="AC5" s="17" t="s">
        <v>2</v>
      </c>
      <c r="AD5" s="16" t="s">
        <v>29</v>
      </c>
      <c r="AE5" s="17" t="s">
        <v>2</v>
      </c>
      <c r="AF5" s="35"/>
      <c r="AG5" s="36"/>
      <c r="AH5" s="35"/>
      <c r="AI5" s="36"/>
      <c r="AJ5" s="45"/>
    </row>
    <row r="6" spans="1:36" ht="32.4" customHeight="1" x14ac:dyDescent="0.3">
      <c r="A6" s="38"/>
      <c r="B6" s="38"/>
      <c r="C6" s="31" t="s">
        <v>43</v>
      </c>
      <c r="D6" s="32" t="s">
        <v>44</v>
      </c>
      <c r="E6" s="32" t="s">
        <v>44</v>
      </c>
      <c r="F6" s="32" t="s">
        <v>44</v>
      </c>
      <c r="G6" s="31" t="s">
        <v>47</v>
      </c>
      <c r="H6" s="32" t="s">
        <v>44</v>
      </c>
      <c r="I6" s="32" t="s">
        <v>44</v>
      </c>
      <c r="J6" s="31" t="s">
        <v>45</v>
      </c>
      <c r="K6" s="31" t="s">
        <v>46</v>
      </c>
      <c r="L6" s="32" t="s">
        <v>44</v>
      </c>
      <c r="M6" s="32" t="s">
        <v>44</v>
      </c>
      <c r="N6" s="31" t="s">
        <v>43</v>
      </c>
      <c r="O6" s="32" t="s">
        <v>44</v>
      </c>
      <c r="P6" s="32" t="s">
        <v>44</v>
      </c>
      <c r="Q6" s="32" t="s">
        <v>44</v>
      </c>
      <c r="R6" s="31" t="s">
        <v>43</v>
      </c>
      <c r="S6" s="31" t="s">
        <v>43</v>
      </c>
      <c r="T6" s="31" t="s">
        <v>43</v>
      </c>
      <c r="U6" s="31" t="s">
        <v>43</v>
      </c>
      <c r="V6" s="31" t="s">
        <v>43</v>
      </c>
      <c r="W6" s="31" t="s">
        <v>43</v>
      </c>
      <c r="X6" s="31" t="s">
        <v>43</v>
      </c>
      <c r="Y6" s="32" t="s">
        <v>44</v>
      </c>
      <c r="Z6" s="31" t="s">
        <v>43</v>
      </c>
      <c r="AA6" s="32" t="s">
        <v>44</v>
      </c>
      <c r="AB6" s="31" t="s">
        <v>43</v>
      </c>
      <c r="AC6" s="32" t="s">
        <v>44</v>
      </c>
      <c r="AD6" s="31" t="s">
        <v>43</v>
      </c>
      <c r="AE6" s="32" t="s">
        <v>44</v>
      </c>
      <c r="AF6" s="31" t="s">
        <v>43</v>
      </c>
      <c r="AG6" s="32" t="s">
        <v>44</v>
      </c>
      <c r="AH6" s="31" t="s">
        <v>43</v>
      </c>
      <c r="AI6" s="32" t="s">
        <v>44</v>
      </c>
      <c r="AJ6" s="31" t="s">
        <v>43</v>
      </c>
    </row>
    <row r="7" spans="1:36" x14ac:dyDescent="0.3">
      <c r="A7" s="21">
        <v>1</v>
      </c>
      <c r="B7" s="21">
        <v>4</v>
      </c>
      <c r="C7" s="21">
        <v>5</v>
      </c>
      <c r="D7" s="22">
        <f>C7+1</f>
        <v>6</v>
      </c>
      <c r="E7" s="22">
        <f t="shared" ref="E7:Q7" si="0">D7+1</f>
        <v>7</v>
      </c>
      <c r="F7" s="22">
        <f t="shared" si="0"/>
        <v>8</v>
      </c>
      <c r="G7" s="22">
        <f t="shared" si="0"/>
        <v>9</v>
      </c>
      <c r="H7" s="22">
        <f t="shared" si="0"/>
        <v>10</v>
      </c>
      <c r="I7" s="22">
        <f t="shared" si="0"/>
        <v>11</v>
      </c>
      <c r="J7" s="22">
        <f t="shared" si="0"/>
        <v>12</v>
      </c>
      <c r="K7" s="22">
        <f t="shared" si="0"/>
        <v>13</v>
      </c>
      <c r="L7" s="22">
        <f t="shared" si="0"/>
        <v>14</v>
      </c>
      <c r="M7" s="22">
        <f t="shared" si="0"/>
        <v>15</v>
      </c>
      <c r="N7" s="22">
        <f>M7+1</f>
        <v>16</v>
      </c>
      <c r="O7" s="22">
        <f>N7+1</f>
        <v>17</v>
      </c>
      <c r="P7" s="22">
        <f>O7+1</f>
        <v>18</v>
      </c>
      <c r="Q7" s="22">
        <f t="shared" si="0"/>
        <v>19</v>
      </c>
      <c r="R7" s="22">
        <f t="shared" ref="R7" si="1">Q7+1</f>
        <v>20</v>
      </c>
      <c r="S7" s="22">
        <f>R7+1</f>
        <v>21</v>
      </c>
      <c r="T7" s="22">
        <f>S7+1</f>
        <v>22</v>
      </c>
      <c r="U7" s="22">
        <f>T7+1</f>
        <v>23</v>
      </c>
      <c r="V7" s="22">
        <f t="shared" ref="V7" si="2">U7+1</f>
        <v>24</v>
      </c>
      <c r="W7" s="22">
        <f t="shared" ref="W7" si="3">V7+1</f>
        <v>25</v>
      </c>
      <c r="X7" s="22">
        <f t="shared" ref="X7" si="4">W7+1</f>
        <v>26</v>
      </c>
      <c r="Y7" s="22">
        <f t="shared" ref="Y7:AC7" si="5">X7+1</f>
        <v>27</v>
      </c>
      <c r="Z7" s="22">
        <f t="shared" ref="Z7" si="6">X7+1</f>
        <v>27</v>
      </c>
      <c r="AA7" s="22">
        <f t="shared" si="5"/>
        <v>28</v>
      </c>
      <c r="AB7" s="22">
        <f t="shared" ref="AB7" si="7">AA7+1</f>
        <v>29</v>
      </c>
      <c r="AC7" s="22">
        <f t="shared" ref="AC7" si="8">AB7+1</f>
        <v>30</v>
      </c>
      <c r="AD7" s="22">
        <f t="shared" ref="AD7" si="9">AC7+1</f>
        <v>31</v>
      </c>
      <c r="AE7" s="22">
        <f t="shared" ref="AE7" si="10">AD7+1</f>
        <v>32</v>
      </c>
      <c r="AF7" s="22">
        <f t="shared" ref="AF7" si="11">AE7+1</f>
        <v>33</v>
      </c>
      <c r="AG7" s="22">
        <f t="shared" ref="AG7" si="12">AF7+1</f>
        <v>34</v>
      </c>
      <c r="AH7" s="22">
        <f t="shared" ref="AH7" si="13">AG7+1</f>
        <v>35</v>
      </c>
      <c r="AI7" s="22">
        <f t="shared" ref="AI7" si="14">AH7+1</f>
        <v>36</v>
      </c>
      <c r="AJ7" s="22">
        <f t="shared" ref="AJ7" si="15">AI7+1</f>
        <v>37</v>
      </c>
    </row>
    <row r="8" spans="1:36" ht="15.6" x14ac:dyDescent="0.3">
      <c r="A8" s="21" t="s">
        <v>6</v>
      </c>
      <c r="B8" s="23">
        <v>2017</v>
      </c>
      <c r="C8" s="28">
        <v>91843.199999999997</v>
      </c>
      <c r="D8" s="22"/>
      <c r="E8" s="5">
        <f t="shared" ref="E8:E18" si="16">C8/AF8*1000</f>
        <v>625.29227855212184</v>
      </c>
      <c r="F8" s="22"/>
      <c r="G8" s="5">
        <v>8181475.1430000002</v>
      </c>
      <c r="H8" s="22"/>
      <c r="I8" s="2" t="s">
        <v>7</v>
      </c>
      <c r="J8" s="24" t="s">
        <v>7</v>
      </c>
      <c r="K8" s="24" t="s">
        <v>7</v>
      </c>
      <c r="L8" s="2" t="s">
        <v>7</v>
      </c>
      <c r="M8" s="1" t="s">
        <v>7</v>
      </c>
      <c r="N8" s="5">
        <v>16027.302</v>
      </c>
      <c r="O8" s="22"/>
      <c r="P8" s="5">
        <f t="shared" ref="P8:P39" si="17">N8/AF8*1000</f>
        <v>109.11802056791336</v>
      </c>
      <c r="Q8" s="22"/>
      <c r="R8" s="46">
        <v>9036.848</v>
      </c>
      <c r="S8" s="46">
        <f>R8+T8</f>
        <v>14079.097</v>
      </c>
      <c r="T8" s="46">
        <v>5042.2489999999998</v>
      </c>
      <c r="U8" s="46">
        <f>100-V8</f>
        <v>68.099999999999994</v>
      </c>
      <c r="V8" s="46">
        <v>31.9</v>
      </c>
      <c r="W8" s="5">
        <v>102.5</v>
      </c>
      <c r="X8" s="5">
        <v>99.8</v>
      </c>
      <c r="Y8" s="22"/>
      <c r="Z8" s="5">
        <v>39167</v>
      </c>
      <c r="AA8" s="22"/>
      <c r="AB8" s="5">
        <v>102.91280864197529</v>
      </c>
      <c r="AC8" s="22"/>
      <c r="AD8" s="5">
        <v>2486.6390000000001</v>
      </c>
      <c r="AE8" s="5"/>
      <c r="AF8" s="5">
        <v>146880.432</v>
      </c>
      <c r="AG8" s="5"/>
      <c r="AH8" s="5">
        <v>76108.523000000001</v>
      </c>
      <c r="AI8" s="5"/>
      <c r="AJ8" s="5">
        <v>5.2</v>
      </c>
    </row>
    <row r="9" spans="1:36" ht="15.6" x14ac:dyDescent="0.3">
      <c r="A9" s="21" t="s">
        <v>6</v>
      </c>
      <c r="B9" s="23">
        <v>2018</v>
      </c>
      <c r="C9" s="28">
        <v>103861.7</v>
      </c>
      <c r="D9" s="1">
        <f t="shared" ref="D9:H11" si="18">C9/C8-1</f>
        <v>0.13085889864464662</v>
      </c>
      <c r="E9" s="3">
        <f t="shared" si="16"/>
        <v>707.59770084245395</v>
      </c>
      <c r="F9" s="1">
        <f t="shared" si="18"/>
        <v>0.1316271208096671</v>
      </c>
      <c r="G9" s="5">
        <v>9401738.5830000006</v>
      </c>
      <c r="H9" s="1">
        <f t="shared" si="18"/>
        <v>0.14914956272207802</v>
      </c>
      <c r="I9" s="2" t="s">
        <v>7</v>
      </c>
      <c r="J9" s="24" t="s">
        <v>7</v>
      </c>
      <c r="K9" s="24" t="s">
        <v>7</v>
      </c>
      <c r="L9" s="2" t="s">
        <v>7</v>
      </c>
      <c r="M9" s="1" t="s">
        <v>7</v>
      </c>
      <c r="N9" s="3">
        <v>17782.012315</v>
      </c>
      <c r="O9" s="1">
        <f>N9/N8-1</f>
        <v>0.10948257635627012</v>
      </c>
      <c r="P9" s="3">
        <f t="shared" si="17"/>
        <v>121.14678491153335</v>
      </c>
      <c r="Q9" s="1">
        <f t="shared" ref="Q9:Q11" si="19">P9/P8-1</f>
        <v>0.11023627702386207</v>
      </c>
      <c r="R9" s="46">
        <v>12400.335999999999</v>
      </c>
      <c r="S9" s="46">
        <f>R9+T9</f>
        <v>18332.718999999997</v>
      </c>
      <c r="T9" s="46">
        <v>5932.3829999999998</v>
      </c>
      <c r="U9" s="46">
        <f t="shared" ref="U9:U10" si="20">100-V9</f>
        <v>66.900000000000006</v>
      </c>
      <c r="V9" s="46">
        <v>33.1</v>
      </c>
      <c r="W9" s="5">
        <v>104.3</v>
      </c>
      <c r="X9" s="5">
        <v>101.4</v>
      </c>
      <c r="Y9" s="2">
        <f t="shared" ref="Y9:AC11" si="21">X9/X8-1</f>
        <v>1.6032064128256529E-2</v>
      </c>
      <c r="Z9" s="5">
        <v>43724</v>
      </c>
      <c r="AA9" s="2">
        <f t="shared" si="21"/>
        <v>0.11634794597492792</v>
      </c>
      <c r="AB9" s="5">
        <v>108.52026304801477</v>
      </c>
      <c r="AC9" s="2">
        <f t="shared" si="21"/>
        <v>5.4487429504983531E-2</v>
      </c>
      <c r="AD9" s="3">
        <v>2419.8910000000001</v>
      </c>
      <c r="AE9" s="2">
        <f t="shared" ref="AE9:AE11" si="22">AD9/AD8-1</f>
        <v>-2.6842657900885469E-2</v>
      </c>
      <c r="AF9" s="3">
        <v>146780.72</v>
      </c>
      <c r="AG9" s="2">
        <f t="shared" ref="AG9:AG11" si="23">AF9/AF8-1</f>
        <v>-6.7886510573444969E-4</v>
      </c>
      <c r="AH9" s="5">
        <v>76011.38</v>
      </c>
      <c r="AI9" s="2">
        <f t="shared" ref="AI9:AI11" si="24">AH9/AH8-1</f>
        <v>-1.276374789194068E-3</v>
      </c>
      <c r="AJ9" s="5">
        <v>4.8</v>
      </c>
    </row>
    <row r="10" spans="1:36" ht="15.6" x14ac:dyDescent="0.3">
      <c r="A10" s="21" t="s">
        <v>6</v>
      </c>
      <c r="B10" s="23">
        <v>2019</v>
      </c>
      <c r="C10" s="28">
        <v>109241.5</v>
      </c>
      <c r="D10" s="1">
        <f t="shared" si="18"/>
        <v>5.1797727169880847E-2</v>
      </c>
      <c r="E10" s="5">
        <f t="shared" si="16"/>
        <v>744.41260389622823</v>
      </c>
      <c r="F10" s="1">
        <f t="shared" si="18"/>
        <v>5.2028013954741548E-2</v>
      </c>
      <c r="G10" s="5">
        <v>10125455.278000001</v>
      </c>
      <c r="H10" s="1">
        <f t="shared" si="18"/>
        <v>7.6976900454199804E-2</v>
      </c>
      <c r="I10" s="2" t="s">
        <v>7</v>
      </c>
      <c r="J10" s="24" t="s">
        <v>7</v>
      </c>
      <c r="K10" s="24" t="s">
        <v>7</v>
      </c>
      <c r="L10" s="2" t="s">
        <v>7</v>
      </c>
      <c r="M10" s="1" t="s">
        <v>7</v>
      </c>
      <c r="N10" s="3">
        <v>19329.038312000001</v>
      </c>
      <c r="O10" s="1">
        <f>N10/N9-1</f>
        <v>8.6999489686271803E-2</v>
      </c>
      <c r="P10" s="5">
        <f t="shared" si="17"/>
        <v>131.71532559188472</v>
      </c>
      <c r="Q10" s="1">
        <f t="shared" si="19"/>
        <v>8.7237483752201861E-2</v>
      </c>
      <c r="R10" s="46">
        <v>16632.502</v>
      </c>
      <c r="S10" s="46">
        <f>R10+T10</f>
        <v>20605.560000000001</v>
      </c>
      <c r="T10" s="46">
        <v>3973.058</v>
      </c>
      <c r="U10" s="46">
        <f t="shared" si="20"/>
        <v>67.5</v>
      </c>
      <c r="V10" s="46">
        <v>32.5</v>
      </c>
      <c r="W10" s="5">
        <v>103</v>
      </c>
      <c r="X10" s="5">
        <v>101.7</v>
      </c>
      <c r="Y10" s="2">
        <f t="shared" si="21"/>
        <v>2.9585798816567088E-3</v>
      </c>
      <c r="Z10" s="5">
        <v>47867</v>
      </c>
      <c r="AA10" s="2">
        <f t="shared" si="21"/>
        <v>9.4753453480925787E-2</v>
      </c>
      <c r="AB10" s="5">
        <v>104.80149250419932</v>
      </c>
      <c r="AC10" s="2">
        <f t="shared" si="21"/>
        <v>-3.4267983133897117E-2</v>
      </c>
      <c r="AD10" s="3">
        <v>2114.2190000000001</v>
      </c>
      <c r="AE10" s="2">
        <f t="shared" si="22"/>
        <v>-0.12631643326083697</v>
      </c>
      <c r="AF10" s="3">
        <v>146748.59</v>
      </c>
      <c r="AG10" s="2">
        <f t="shared" si="23"/>
        <v>-2.1889795880547513E-4</v>
      </c>
      <c r="AH10" s="5">
        <v>75225.717000000004</v>
      </c>
      <c r="AI10" s="2">
        <f t="shared" si="24"/>
        <v>-1.0336123354160898E-2</v>
      </c>
      <c r="AJ10" s="5">
        <v>4.5999999999999996</v>
      </c>
    </row>
    <row r="11" spans="1:36" ht="15.6" x14ac:dyDescent="0.3">
      <c r="A11" s="21" t="s">
        <v>6</v>
      </c>
      <c r="B11" s="23">
        <v>2020</v>
      </c>
      <c r="C11" s="28">
        <v>106967.5</v>
      </c>
      <c r="D11" s="1">
        <f t="shared" si="18"/>
        <v>-2.0816264881020508E-2</v>
      </c>
      <c r="E11" s="5">
        <f t="shared" si="16"/>
        <v>731.46080143158235</v>
      </c>
      <c r="F11" s="1">
        <f t="shared" si="18"/>
        <v>-1.739868776651099E-2</v>
      </c>
      <c r="G11" s="5">
        <v>10035444.112</v>
      </c>
      <c r="H11" s="1">
        <f t="shared" si="18"/>
        <v>-8.8895919767254528E-3</v>
      </c>
      <c r="I11" s="2" t="s">
        <v>7</v>
      </c>
      <c r="J11" s="24" t="s">
        <v>7</v>
      </c>
      <c r="K11" s="24" t="s">
        <v>7</v>
      </c>
      <c r="L11" s="2" t="s">
        <v>7</v>
      </c>
      <c r="M11" s="1" t="s">
        <v>7</v>
      </c>
      <c r="N11" s="5">
        <v>20118.37</v>
      </c>
      <c r="O11" s="1">
        <f>N11/N10-1</f>
        <v>4.0836573204470206E-2</v>
      </c>
      <c r="P11" s="5">
        <f t="shared" si="17"/>
        <v>137.57261825972469</v>
      </c>
      <c r="Q11" s="1">
        <f t="shared" si="19"/>
        <v>4.4469332946027729E-2</v>
      </c>
      <c r="R11" s="46">
        <v>12421.071</v>
      </c>
      <c r="S11" s="46">
        <v>17758.312999999998</v>
      </c>
      <c r="T11" s="46">
        <f>S11-R11</f>
        <v>5337.2419999999984</v>
      </c>
      <c r="U11" s="46">
        <v>70.599999999999994</v>
      </c>
      <c r="V11" s="46">
        <f t="shared" ref="V11:V59" si="25">100-U11</f>
        <v>29.400000000000006</v>
      </c>
      <c r="W11" s="5">
        <v>104.9</v>
      </c>
      <c r="X11" s="5">
        <v>97.6</v>
      </c>
      <c r="Y11" s="2">
        <f t="shared" si="21"/>
        <v>-4.0314650934120011E-2</v>
      </c>
      <c r="Z11" s="5">
        <v>51344</v>
      </c>
      <c r="AA11" s="2">
        <f t="shared" si="21"/>
        <v>7.2638769925000624E-2</v>
      </c>
      <c r="AB11" s="5">
        <v>103.79183594505707</v>
      </c>
      <c r="AC11" s="2">
        <f t="shared" si="21"/>
        <v>-9.6339902707185399E-3</v>
      </c>
      <c r="AD11" s="5">
        <v>1628.3409999999999</v>
      </c>
      <c r="AE11" s="2">
        <f t="shared" si="22"/>
        <v>-0.22981441373859579</v>
      </c>
      <c r="AF11" s="5">
        <v>146238.185</v>
      </c>
      <c r="AG11" s="2">
        <f t="shared" si="23"/>
        <v>-3.4780913397531865E-3</v>
      </c>
      <c r="AH11" s="5">
        <v>74776.789000000004</v>
      </c>
      <c r="AI11" s="2">
        <f t="shared" si="24"/>
        <v>-5.967746375883709E-3</v>
      </c>
      <c r="AJ11" s="5">
        <v>5.8</v>
      </c>
    </row>
    <row r="12" spans="1:36" ht="15.6" x14ac:dyDescent="0.3">
      <c r="A12" s="26" t="s">
        <v>8</v>
      </c>
      <c r="B12" s="23">
        <v>2017</v>
      </c>
      <c r="C12" s="29">
        <v>48.415199999999999</v>
      </c>
      <c r="D12" s="6"/>
      <c r="E12" s="5">
        <f t="shared" si="16"/>
        <v>221.98624484181568</v>
      </c>
      <c r="F12" s="6"/>
      <c r="G12" s="5">
        <v>4230.0340000000006</v>
      </c>
      <c r="H12" s="6"/>
      <c r="I12" s="5">
        <f>J12+K12</f>
        <v>15.58441745</v>
      </c>
      <c r="J12" s="6">
        <v>15.58441745</v>
      </c>
      <c r="K12" s="6">
        <v>0</v>
      </c>
      <c r="L12" s="2" t="s">
        <v>7</v>
      </c>
      <c r="M12" s="1" t="s">
        <v>7</v>
      </c>
      <c r="N12" s="5">
        <v>12.450237999999999</v>
      </c>
      <c r="O12" s="6"/>
      <c r="P12" s="5">
        <f t="shared" si="17"/>
        <v>57.084997707473633</v>
      </c>
      <c r="Q12" s="6"/>
      <c r="R12" s="5">
        <v>19.875</v>
      </c>
      <c r="S12" s="46">
        <f>R12+T12</f>
        <v>21.15</v>
      </c>
      <c r="T12" s="46">
        <v>1.2749999999999999</v>
      </c>
      <c r="U12" s="46">
        <f t="shared" ref="U12:U14" si="26">100-V12</f>
        <v>72.900000000000006</v>
      </c>
      <c r="V12" s="46">
        <v>27.1</v>
      </c>
      <c r="W12" s="5">
        <v>101.6</v>
      </c>
      <c r="X12" s="5">
        <v>101.9</v>
      </c>
      <c r="Y12" s="5"/>
      <c r="Z12" s="5">
        <v>26316</v>
      </c>
      <c r="AA12" s="5"/>
      <c r="AB12" s="5">
        <v>102.49145090376162</v>
      </c>
      <c r="AC12" s="5"/>
      <c r="AD12" s="5" t="s">
        <v>7</v>
      </c>
      <c r="AE12" s="18"/>
      <c r="AF12" s="5">
        <v>218.1</v>
      </c>
      <c r="AG12" s="5"/>
      <c r="AH12" s="25">
        <v>98.475999999999999</v>
      </c>
      <c r="AI12" s="5"/>
      <c r="AJ12" s="5">
        <v>12</v>
      </c>
    </row>
    <row r="13" spans="1:36" ht="15.6" x14ac:dyDescent="0.3">
      <c r="A13" s="26" t="s">
        <v>8</v>
      </c>
      <c r="B13" s="23">
        <v>2018</v>
      </c>
      <c r="C13" s="30">
        <v>54.069400000000002</v>
      </c>
      <c r="D13" s="1">
        <f t="shared" ref="D13:H15" si="27">C13/C12-1</f>
        <v>0.11678563756836713</v>
      </c>
      <c r="E13" s="3">
        <f t="shared" si="16"/>
        <v>247.04339641607191</v>
      </c>
      <c r="F13" s="1">
        <f t="shared" si="27"/>
        <v>0.11287704601747572</v>
      </c>
      <c r="G13" s="5">
        <v>5007.9409999999998</v>
      </c>
      <c r="H13" s="1">
        <f t="shared" si="27"/>
        <v>0.18390088590304465</v>
      </c>
      <c r="I13" s="3">
        <f t="shared" ref="I13:I59" si="28">J13+K13</f>
        <v>25.376210560000001</v>
      </c>
      <c r="J13" s="4">
        <v>25.376210560000001</v>
      </c>
      <c r="K13" s="4">
        <v>0</v>
      </c>
      <c r="L13" s="3">
        <f>G13/I12</f>
        <v>321.34284236591725</v>
      </c>
      <c r="M13" s="1" t="s">
        <v>7</v>
      </c>
      <c r="N13" s="3">
        <v>14.783441999999999</v>
      </c>
      <c r="O13" s="1">
        <f>N13/N12-1</f>
        <v>0.18740236130425791</v>
      </c>
      <c r="P13" s="3">
        <f t="shared" si="17"/>
        <v>67.545630659855789</v>
      </c>
      <c r="Q13" s="1">
        <f t="shared" ref="Q13:Q15" si="29">P13/P12-1</f>
        <v>0.18324662122238533</v>
      </c>
      <c r="R13" s="46">
        <v>4.2270000000000003</v>
      </c>
      <c r="S13" s="46">
        <f>R13+T13</f>
        <v>5.9980000000000002</v>
      </c>
      <c r="T13" s="46">
        <v>1.7709999999999999</v>
      </c>
      <c r="U13" s="46">
        <f t="shared" si="26"/>
        <v>73.8</v>
      </c>
      <c r="V13" s="46">
        <v>26.2</v>
      </c>
      <c r="W13" s="5">
        <v>102.9</v>
      </c>
      <c r="X13" s="5">
        <v>103</v>
      </c>
      <c r="Y13" s="2">
        <f t="shared" ref="Y13:AC59" si="30">X13/X12-1</f>
        <v>1.0794896957801781E-2</v>
      </c>
      <c r="Z13" s="5">
        <v>30953</v>
      </c>
      <c r="AA13" s="2">
        <f t="shared" si="30"/>
        <v>0.17620459036327718</v>
      </c>
      <c r="AB13" s="5">
        <v>114.89695426771263</v>
      </c>
      <c r="AC13" s="2">
        <f t="shared" si="30"/>
        <v>0.12103939650146667</v>
      </c>
      <c r="AD13" s="3" t="s">
        <v>7</v>
      </c>
      <c r="AE13" s="18" t="s">
        <v>7</v>
      </c>
      <c r="AF13" s="3">
        <v>218.86600000000001</v>
      </c>
      <c r="AG13" s="2">
        <f t="shared" ref="AE13:AI27" si="31">AF13/AF12-1</f>
        <v>3.5121503897295181E-3</v>
      </c>
      <c r="AH13" s="25">
        <v>96.067999999999998</v>
      </c>
      <c r="AI13" s="2">
        <f t="shared" si="31"/>
        <v>-2.445265851578049E-2</v>
      </c>
      <c r="AJ13" s="5">
        <v>11.2</v>
      </c>
    </row>
    <row r="14" spans="1:36" ht="15.6" x14ac:dyDescent="0.3">
      <c r="A14" s="26" t="s">
        <v>8</v>
      </c>
      <c r="B14" s="23">
        <v>2019</v>
      </c>
      <c r="C14" s="29">
        <v>58.976800000000004</v>
      </c>
      <c r="D14" s="1">
        <f t="shared" si="27"/>
        <v>9.0761132914365605E-2</v>
      </c>
      <c r="E14" s="5">
        <f t="shared" si="16"/>
        <v>267.85599120723407</v>
      </c>
      <c r="F14" s="1">
        <f t="shared" si="27"/>
        <v>8.424671573131004E-2</v>
      </c>
      <c r="G14" s="5">
        <v>5633.9490000000005</v>
      </c>
      <c r="H14" s="1">
        <f t="shared" si="27"/>
        <v>0.12500307012402923</v>
      </c>
      <c r="I14" s="5">
        <f t="shared" si="28"/>
        <v>317.23236660000003</v>
      </c>
      <c r="J14" s="6">
        <v>317.23236660000003</v>
      </c>
      <c r="K14" s="6">
        <v>0</v>
      </c>
      <c r="L14" s="3">
        <f t="shared" ref="L14:L15" si="32">G14/I13</f>
        <v>222.01695507999443</v>
      </c>
      <c r="M14" s="1">
        <f t="shared" ref="M14:M15" si="33">L14/L13-1</f>
        <v>-0.30909631144924998</v>
      </c>
      <c r="N14" s="5">
        <v>21.027489000000003</v>
      </c>
      <c r="O14" s="1">
        <f>N14/N13-1</f>
        <v>0.42236760559550368</v>
      </c>
      <c r="P14" s="5">
        <f t="shared" si="17"/>
        <v>95.500924239602881</v>
      </c>
      <c r="Q14" s="1">
        <f t="shared" si="29"/>
        <v>0.41387271547620164</v>
      </c>
      <c r="R14" s="46">
        <v>6.8810000000000002</v>
      </c>
      <c r="S14" s="46">
        <f>R14+T14</f>
        <v>8.26</v>
      </c>
      <c r="T14" s="46">
        <v>1.379</v>
      </c>
      <c r="U14" s="46">
        <f t="shared" si="26"/>
        <v>68.7</v>
      </c>
      <c r="V14" s="46">
        <v>31.3</v>
      </c>
      <c r="W14" s="5">
        <v>102</v>
      </c>
      <c r="X14" s="5">
        <v>101.9</v>
      </c>
      <c r="Y14" s="2">
        <f t="shared" si="30"/>
        <v>-1.0679611650485366E-2</v>
      </c>
      <c r="Z14" s="5">
        <v>33387</v>
      </c>
      <c r="AA14" s="2">
        <f t="shared" si="30"/>
        <v>7.8635350369915757E-2</v>
      </c>
      <c r="AB14" s="5">
        <v>105.4</v>
      </c>
      <c r="AC14" s="2">
        <f t="shared" si="30"/>
        <v>-8.2656275166219761E-2</v>
      </c>
      <c r="AD14" s="5" t="s">
        <v>7</v>
      </c>
      <c r="AE14" s="18" t="s">
        <v>7</v>
      </c>
      <c r="AF14" s="5">
        <v>220.18100000000001</v>
      </c>
      <c r="AG14" s="2">
        <f t="shared" si="31"/>
        <v>6.0082424862701878E-3</v>
      </c>
      <c r="AH14" s="25">
        <v>94.927000000000007</v>
      </c>
      <c r="AI14" s="2">
        <f t="shared" si="31"/>
        <v>-1.187700378898271E-2</v>
      </c>
      <c r="AJ14" s="5">
        <v>11</v>
      </c>
    </row>
    <row r="15" spans="1:36" ht="15.6" x14ac:dyDescent="0.3">
      <c r="A15" s="26" t="s">
        <v>8</v>
      </c>
      <c r="B15" s="23">
        <v>2020</v>
      </c>
      <c r="C15" s="28">
        <v>53.210999999999999</v>
      </c>
      <c r="D15" s="1">
        <f t="shared" si="27"/>
        <v>-9.7763866469527061E-2</v>
      </c>
      <c r="E15" s="5">
        <f t="shared" si="16"/>
        <v>240.82388189396886</v>
      </c>
      <c r="F15" s="1">
        <f t="shared" si="27"/>
        <v>-0.10092030867568347</v>
      </c>
      <c r="G15" s="5">
        <v>5861.924</v>
      </c>
      <c r="H15" s="1">
        <f t="shared" si="27"/>
        <v>4.0464512547060627E-2</v>
      </c>
      <c r="I15" s="5">
        <f t="shared" si="28"/>
        <v>1533.5684665245453</v>
      </c>
      <c r="J15" s="6">
        <v>667.21868688454538</v>
      </c>
      <c r="K15" s="6">
        <v>866.34977964000007</v>
      </c>
      <c r="L15" s="3">
        <f t="shared" si="32"/>
        <v>18.478328875537883</v>
      </c>
      <c r="M15" s="1">
        <f t="shared" si="33"/>
        <v>-0.91677064092298721</v>
      </c>
      <c r="N15" s="5">
        <v>13.321833</v>
      </c>
      <c r="O15" s="1">
        <f>N15/N14-1</f>
        <v>-0.36645630869192236</v>
      </c>
      <c r="P15" s="5">
        <f t="shared" si="17"/>
        <v>60.292336866497095</v>
      </c>
      <c r="Q15" s="1">
        <f t="shared" si="29"/>
        <v>-0.36867273959329161</v>
      </c>
      <c r="R15" s="46">
        <v>14.103</v>
      </c>
      <c r="S15" s="46">
        <v>15.097</v>
      </c>
      <c r="T15" s="46">
        <f>S15-R15</f>
        <v>0.99399999999999977</v>
      </c>
      <c r="U15" s="47">
        <v>83.1</v>
      </c>
      <c r="V15" s="46">
        <f t="shared" si="25"/>
        <v>16.900000000000006</v>
      </c>
      <c r="W15" s="5">
        <v>104.2</v>
      </c>
      <c r="X15" s="5">
        <v>102.6</v>
      </c>
      <c r="Y15" s="2">
        <f t="shared" si="30"/>
        <v>6.8694798822372949E-3</v>
      </c>
      <c r="Z15" s="5">
        <v>36269</v>
      </c>
      <c r="AA15" s="2">
        <f t="shared" si="30"/>
        <v>8.6321023152724052E-2</v>
      </c>
      <c r="AB15" s="5">
        <v>105.52910309979593</v>
      </c>
      <c r="AC15" s="2">
        <f t="shared" si="30"/>
        <v>1.2248870948379231E-3</v>
      </c>
      <c r="AD15" s="5" t="s">
        <v>7</v>
      </c>
      <c r="AE15" s="18" t="s">
        <v>7</v>
      </c>
      <c r="AF15" s="5">
        <v>220.95400000000001</v>
      </c>
      <c r="AG15" s="2">
        <f t="shared" si="31"/>
        <v>3.5107479755291937E-3</v>
      </c>
      <c r="AH15" s="25">
        <v>98.555000000000007</v>
      </c>
      <c r="AI15" s="2">
        <f t="shared" si="31"/>
        <v>3.8218841846892948E-2</v>
      </c>
      <c r="AJ15" s="5">
        <v>14</v>
      </c>
    </row>
    <row r="16" spans="1:36" ht="15.6" x14ac:dyDescent="0.3">
      <c r="A16" s="26" t="s">
        <v>9</v>
      </c>
      <c r="B16" s="23">
        <v>2017</v>
      </c>
      <c r="C16" s="29">
        <v>60.855800000000002</v>
      </c>
      <c r="D16" s="6"/>
      <c r="E16" s="5">
        <f t="shared" si="16"/>
        <v>124.70450819672131</v>
      </c>
      <c r="F16" s="6"/>
      <c r="G16" s="5">
        <v>3526.3250000000003</v>
      </c>
      <c r="H16" s="6"/>
      <c r="I16" s="5">
        <f t="shared" si="28"/>
        <v>9.4800697299999985</v>
      </c>
      <c r="J16" s="6">
        <v>9.4800697299999985</v>
      </c>
      <c r="K16" s="6">
        <v>0</v>
      </c>
      <c r="L16" s="2" t="s">
        <v>7</v>
      </c>
      <c r="M16" s="1" t="s">
        <v>7</v>
      </c>
      <c r="N16" s="5">
        <v>21.197713</v>
      </c>
      <c r="O16" s="6"/>
      <c r="P16" s="5">
        <f t="shared" si="17"/>
        <v>43.437936475409842</v>
      </c>
      <c r="Q16" s="6"/>
      <c r="R16" s="5">
        <v>-1.4650000000000001</v>
      </c>
      <c r="S16" s="46">
        <f>R16+T16</f>
        <v>0.18999999999999995</v>
      </c>
      <c r="T16" s="46">
        <v>1.655</v>
      </c>
      <c r="U16" s="46">
        <f t="shared" ref="U16:U18" si="34">100-V16</f>
        <v>67.7</v>
      </c>
      <c r="V16" s="46">
        <v>32.299999999999997</v>
      </c>
      <c r="W16" s="5">
        <v>104</v>
      </c>
      <c r="X16" s="5">
        <v>99.3</v>
      </c>
      <c r="Y16" s="5"/>
      <c r="Z16" s="5">
        <v>22750</v>
      </c>
      <c r="AA16" s="5"/>
      <c r="AB16" s="5">
        <v>98.549031064368492</v>
      </c>
      <c r="AC16" s="5"/>
      <c r="AD16" s="5">
        <v>10.367000000000001</v>
      </c>
      <c r="AE16" s="18"/>
      <c r="AF16" s="5">
        <v>488</v>
      </c>
      <c r="AG16" s="5"/>
      <c r="AH16" s="25">
        <v>250.52099999999999</v>
      </c>
      <c r="AI16" s="5"/>
      <c r="AJ16" s="5">
        <v>27</v>
      </c>
    </row>
    <row r="17" spans="1:36" ht="15.6" x14ac:dyDescent="0.3">
      <c r="A17" s="26" t="s">
        <v>9</v>
      </c>
      <c r="B17" s="23">
        <v>2018</v>
      </c>
      <c r="C17" s="30">
        <v>67.468199999999996</v>
      </c>
      <c r="D17" s="1">
        <f t="shared" ref="D17:H19" si="35">C17/C16-1</f>
        <v>0.10865685768653099</v>
      </c>
      <c r="E17" s="3">
        <f t="shared" si="16"/>
        <v>135.64364597008804</v>
      </c>
      <c r="F17" s="1">
        <f t="shared" si="35"/>
        <v>8.7720467620226339E-2</v>
      </c>
      <c r="G17" s="5">
        <v>3439.9780000000001</v>
      </c>
      <c r="H17" s="1">
        <f t="shared" si="35"/>
        <v>-2.4486398729555603E-2</v>
      </c>
      <c r="I17" s="3">
        <f t="shared" si="28"/>
        <v>32.110315819999997</v>
      </c>
      <c r="J17" s="4">
        <v>32.110315819999997</v>
      </c>
      <c r="K17" s="4">
        <v>0</v>
      </c>
      <c r="L17" s="3">
        <f t="shared" ref="L17:L19" si="36">G17/I16</f>
        <v>362.8642085948033</v>
      </c>
      <c r="M17" s="1" t="s">
        <v>7</v>
      </c>
      <c r="N17" s="3">
        <v>22.358957</v>
      </c>
      <c r="O17" s="1">
        <f>N17/N16-1</f>
        <v>5.478157006843154E-2</v>
      </c>
      <c r="P17" s="3">
        <f t="shared" si="17"/>
        <v>44.952295267524882</v>
      </c>
      <c r="Q17" s="1">
        <f t="shared" ref="Q17:Q19" si="37">P17/P16-1</f>
        <v>3.4862585909722466E-2</v>
      </c>
      <c r="R17" s="46">
        <v>-3.4239999999999999</v>
      </c>
      <c r="S17" s="46">
        <f>R17+T17</f>
        <v>0.125</v>
      </c>
      <c r="T17" s="46">
        <v>3.5489999999999999</v>
      </c>
      <c r="U17" s="46">
        <f t="shared" si="34"/>
        <v>77.599999999999994</v>
      </c>
      <c r="V17" s="46">
        <v>22.4</v>
      </c>
      <c r="W17" s="5">
        <v>101.9</v>
      </c>
      <c r="X17" s="5">
        <v>100.9</v>
      </c>
      <c r="Y17" s="2">
        <f t="shared" si="30"/>
        <v>1.6112789526686822E-2</v>
      </c>
      <c r="Z17" s="5">
        <v>25367</v>
      </c>
      <c r="AA17" s="2">
        <f t="shared" si="30"/>
        <v>0.11503296703296706</v>
      </c>
      <c r="AB17" s="5">
        <v>108.09010021235292</v>
      </c>
      <c r="AC17" s="2">
        <f t="shared" si="30"/>
        <v>9.6815453637008053E-2</v>
      </c>
      <c r="AD17" s="3">
        <v>20.045000000000002</v>
      </c>
      <c r="AE17" s="2">
        <f t="shared" si="31"/>
        <v>0.93353911449792615</v>
      </c>
      <c r="AF17" s="3">
        <v>497.39299999999997</v>
      </c>
      <c r="AG17" s="2">
        <f t="shared" ref="AG17:AG19" si="38">AF17/AF16-1</f>
        <v>1.9247950819672122E-2</v>
      </c>
      <c r="AH17" s="25">
        <v>248.863</v>
      </c>
      <c r="AI17" s="2">
        <f t="shared" si="31"/>
        <v>-6.6182076552464553E-3</v>
      </c>
      <c r="AJ17" s="5">
        <v>26.6</v>
      </c>
    </row>
    <row r="18" spans="1:36" ht="15.6" x14ac:dyDescent="0.3">
      <c r="A18" s="26" t="s">
        <v>9</v>
      </c>
      <c r="B18" s="23">
        <v>2019</v>
      </c>
      <c r="C18" s="29">
        <v>73.18610000000001</v>
      </c>
      <c r="D18" s="1">
        <f t="shared" si="35"/>
        <v>8.4749556087164279E-2</v>
      </c>
      <c r="E18" s="5">
        <f t="shared" si="16"/>
        <v>144.33391643214526</v>
      </c>
      <c r="F18" s="1">
        <f t="shared" si="35"/>
        <v>6.4066918873395551E-2</v>
      </c>
      <c r="G18" s="5">
        <v>3919.05</v>
      </c>
      <c r="H18" s="1">
        <f t="shared" si="35"/>
        <v>0.13926600693376523</v>
      </c>
      <c r="I18" s="5">
        <f t="shared" si="28"/>
        <v>71.118083000000013</v>
      </c>
      <c r="J18" s="6">
        <v>71.118083000000013</v>
      </c>
      <c r="K18" s="6">
        <v>0</v>
      </c>
      <c r="L18" s="3">
        <f t="shared" si="36"/>
        <v>122.04956257574425</v>
      </c>
      <c r="M18" s="1">
        <f t="shared" ref="M18:M19" si="39">L18/L17-1</f>
        <v>-0.66364948737054319</v>
      </c>
      <c r="N18" s="5">
        <v>24.158307000000001</v>
      </c>
      <c r="O18" s="1">
        <f>N18/N17-1</f>
        <v>8.0475578534365377E-2</v>
      </c>
      <c r="P18" s="5">
        <f t="shared" si="17"/>
        <v>47.643788419933699</v>
      </c>
      <c r="Q18" s="1">
        <f t="shared" si="37"/>
        <v>5.9874432137245082E-2</v>
      </c>
      <c r="R18" s="46">
        <v>-3.9239999999999999</v>
      </c>
      <c r="S18" s="46">
        <f>R18+T18</f>
        <v>0.46200000000000019</v>
      </c>
      <c r="T18" s="46">
        <v>4.3860000000000001</v>
      </c>
      <c r="U18" s="46">
        <f t="shared" si="34"/>
        <v>62.5</v>
      </c>
      <c r="V18" s="46">
        <v>37.5</v>
      </c>
      <c r="W18" s="5">
        <v>103.4</v>
      </c>
      <c r="X18" s="5">
        <v>101.7</v>
      </c>
      <c r="Y18" s="2">
        <f t="shared" si="30"/>
        <v>7.9286422200197659E-3</v>
      </c>
      <c r="Z18" s="5">
        <v>27410</v>
      </c>
      <c r="AA18" s="2">
        <f t="shared" si="30"/>
        <v>8.0537706469034465E-2</v>
      </c>
      <c r="AB18" s="5">
        <v>104.8846457507496</v>
      </c>
      <c r="AC18" s="2">
        <f t="shared" si="30"/>
        <v>-2.9655393558761789E-2</v>
      </c>
      <c r="AD18" s="5">
        <v>22.327999999999999</v>
      </c>
      <c r="AE18" s="2">
        <f t="shared" si="31"/>
        <v>0.11389373908705402</v>
      </c>
      <c r="AF18" s="5">
        <v>507.06099999999998</v>
      </c>
      <c r="AG18" s="2">
        <f t="shared" si="38"/>
        <v>1.9437346323732063E-2</v>
      </c>
      <c r="AH18" s="25">
        <v>254.71700000000001</v>
      </c>
      <c r="AI18" s="2">
        <f t="shared" si="31"/>
        <v>2.3522982524521563E-2</v>
      </c>
      <c r="AJ18" s="5">
        <v>26.8</v>
      </c>
    </row>
    <row r="19" spans="1:36" ht="15.6" x14ac:dyDescent="0.3">
      <c r="A19" s="26" t="s">
        <v>9</v>
      </c>
      <c r="B19" s="23">
        <v>2020</v>
      </c>
      <c r="C19" s="28" t="s">
        <v>7</v>
      </c>
      <c r="D19" s="28" t="s">
        <v>7</v>
      </c>
      <c r="E19" s="28" t="s">
        <v>7</v>
      </c>
      <c r="F19" s="28" t="s">
        <v>7</v>
      </c>
      <c r="G19" s="5">
        <v>4208.4269999999997</v>
      </c>
      <c r="H19" s="1">
        <f t="shared" si="35"/>
        <v>7.3838557813755701E-2</v>
      </c>
      <c r="I19" s="5">
        <f t="shared" si="28"/>
        <v>120.05754488080808</v>
      </c>
      <c r="J19" s="6">
        <v>120.05754488080808</v>
      </c>
      <c r="K19" s="6">
        <v>0</v>
      </c>
      <c r="L19" s="3">
        <f t="shared" si="36"/>
        <v>59.175203021150033</v>
      </c>
      <c r="M19" s="1">
        <f t="shared" si="39"/>
        <v>-0.51515432114370951</v>
      </c>
      <c r="N19" s="5">
        <v>21.705449000000002</v>
      </c>
      <c r="O19" s="1">
        <f>N19/N18-1</f>
        <v>-0.10153269432332324</v>
      </c>
      <c r="P19" s="5">
        <f t="shared" si="17"/>
        <v>42.100396846948207</v>
      </c>
      <c r="Q19" s="1">
        <f t="shared" si="37"/>
        <v>-0.11635077219565082</v>
      </c>
      <c r="R19" s="46">
        <v>-4.4960000000000004</v>
      </c>
      <c r="S19" s="46">
        <v>0.27300000000000002</v>
      </c>
      <c r="T19" s="46">
        <f>S19-R19</f>
        <v>4.7690000000000001</v>
      </c>
      <c r="U19" s="47">
        <v>78.599999999999994</v>
      </c>
      <c r="V19" s="46">
        <f t="shared" si="25"/>
        <v>21.400000000000006</v>
      </c>
      <c r="W19" s="5">
        <v>105.8</v>
      </c>
      <c r="X19" s="5">
        <v>99.7</v>
      </c>
      <c r="Y19" s="2">
        <f t="shared" si="30"/>
        <v>-1.9665683382497523E-2</v>
      </c>
      <c r="Z19" s="5">
        <v>29648</v>
      </c>
      <c r="AA19" s="2">
        <f t="shared" si="30"/>
        <v>8.1649033199562293E-2</v>
      </c>
      <c r="AB19" s="5">
        <v>104.31932124951793</v>
      </c>
      <c r="AC19" s="2">
        <f t="shared" si="30"/>
        <v>-5.3899643478333426E-3</v>
      </c>
      <c r="AD19" s="5">
        <v>0.80400000000000005</v>
      </c>
      <c r="AE19" s="2">
        <f t="shared" si="31"/>
        <v>-0.96399140093156577</v>
      </c>
      <c r="AF19" s="5">
        <v>515.56399999999996</v>
      </c>
      <c r="AG19" s="2">
        <f t="shared" si="38"/>
        <v>1.6769185561500421E-2</v>
      </c>
      <c r="AH19" s="25">
        <v>259.03300000000002</v>
      </c>
      <c r="AI19" s="2">
        <f t="shared" si="31"/>
        <v>1.6944295041163349E-2</v>
      </c>
      <c r="AJ19" s="5">
        <v>30</v>
      </c>
    </row>
    <row r="20" spans="1:36" ht="24" x14ac:dyDescent="0.3">
      <c r="A20" s="26" t="s">
        <v>10</v>
      </c>
      <c r="B20" s="23">
        <v>2017</v>
      </c>
      <c r="C20" s="29">
        <v>155.22180000000003</v>
      </c>
      <c r="D20" s="6"/>
      <c r="E20" s="5">
        <f t="shared" ref="E20:E30" si="40">C20/AF20*1000</f>
        <v>179.28135828135834</v>
      </c>
      <c r="F20" s="6"/>
      <c r="G20" s="5">
        <v>10821.111000000001</v>
      </c>
      <c r="H20" s="6"/>
      <c r="I20" s="5">
        <f t="shared" si="28"/>
        <v>56.567571029999996</v>
      </c>
      <c r="J20" s="6">
        <v>56.567571029999996</v>
      </c>
      <c r="K20" s="6">
        <v>0</v>
      </c>
      <c r="L20" s="2" t="s">
        <v>7</v>
      </c>
      <c r="M20" s="1" t="s">
        <v>7</v>
      </c>
      <c r="N20" s="5">
        <v>34.827086999999999</v>
      </c>
      <c r="O20" s="6"/>
      <c r="P20" s="5">
        <f t="shared" si="17"/>
        <v>40.225325710325713</v>
      </c>
      <c r="Q20" s="6"/>
      <c r="R20" s="5">
        <v>-0.80100000000000005</v>
      </c>
      <c r="S20" s="46">
        <f>R20+T20</f>
        <v>1.7669999999999999</v>
      </c>
      <c r="T20" s="46">
        <v>2.5680000000000001</v>
      </c>
      <c r="U20" s="46">
        <f t="shared" ref="U20:U22" si="41">100-V20</f>
        <v>59.8</v>
      </c>
      <c r="V20" s="46">
        <v>40.200000000000003</v>
      </c>
      <c r="W20" s="5">
        <v>102.5</v>
      </c>
      <c r="X20" s="5">
        <v>99.1</v>
      </c>
      <c r="Y20" s="5"/>
      <c r="Z20" s="5">
        <v>22782</v>
      </c>
      <c r="AA20" s="5"/>
      <c r="AB20" s="5">
        <v>101.19560019129604</v>
      </c>
      <c r="AC20" s="5"/>
      <c r="AD20" s="5" t="s">
        <v>7</v>
      </c>
      <c r="AE20" s="18"/>
      <c r="AF20" s="5">
        <v>865.8</v>
      </c>
      <c r="AG20" s="5"/>
      <c r="AH20" s="25">
        <v>433.20299999999997</v>
      </c>
      <c r="AI20" s="5"/>
      <c r="AJ20" s="5">
        <v>10.5</v>
      </c>
    </row>
    <row r="21" spans="1:36" ht="24" x14ac:dyDescent="0.3">
      <c r="A21" s="26" t="s">
        <v>10</v>
      </c>
      <c r="B21" s="23">
        <v>2018</v>
      </c>
      <c r="C21" s="30">
        <v>161.57749999999999</v>
      </c>
      <c r="D21" s="1">
        <f t="shared" ref="D21:H23" si="42">C21/C20-1</f>
        <v>4.0945923832863329E-2</v>
      </c>
      <c r="E21" s="3">
        <f t="shared" si="40"/>
        <v>186.53192783811019</v>
      </c>
      <c r="F21" s="1">
        <f t="shared" si="42"/>
        <v>4.0442406428966571E-2</v>
      </c>
      <c r="G21" s="5">
        <v>11703.300999999999</v>
      </c>
      <c r="H21" s="1">
        <f t="shared" si="42"/>
        <v>8.1524900724149196E-2</v>
      </c>
      <c r="I21" s="3">
        <f t="shared" si="28"/>
        <v>45.9500004</v>
      </c>
      <c r="J21" s="4">
        <v>45.9500004</v>
      </c>
      <c r="K21" s="4">
        <v>0</v>
      </c>
      <c r="L21" s="3">
        <f t="shared" ref="L21:L23" si="43">G21/I20</f>
        <v>206.8906404659532</v>
      </c>
      <c r="M21" s="1" t="s">
        <v>7</v>
      </c>
      <c r="N21" s="3">
        <v>35.471724000000002</v>
      </c>
      <c r="O21" s="1">
        <f>N21/N20-1</f>
        <v>1.8509644518934554E-2</v>
      </c>
      <c r="P21" s="3">
        <f t="shared" si="17"/>
        <v>40.950064591056076</v>
      </c>
      <c r="Q21" s="1">
        <f t="shared" ref="Q21:Q23" si="44">P21/P20-1</f>
        <v>1.801697979898087E-2</v>
      </c>
      <c r="R21" s="46">
        <v>-5.319</v>
      </c>
      <c r="S21" s="46">
        <f>R21+T21</f>
        <v>1.4470000000000001</v>
      </c>
      <c r="T21" s="46">
        <v>6.766</v>
      </c>
      <c r="U21" s="46">
        <f t="shared" si="41"/>
        <v>53.8</v>
      </c>
      <c r="V21" s="46">
        <v>46.2</v>
      </c>
      <c r="W21" s="5">
        <v>103.5</v>
      </c>
      <c r="X21" s="5">
        <v>99.8</v>
      </c>
      <c r="Y21" s="2">
        <f t="shared" si="30"/>
        <v>7.0635721493441661E-3</v>
      </c>
      <c r="Z21" s="5">
        <v>25776</v>
      </c>
      <c r="AA21" s="2">
        <f t="shared" si="30"/>
        <v>0.1314195417434818</v>
      </c>
      <c r="AB21" s="5">
        <v>110.8</v>
      </c>
      <c r="AC21" s="2">
        <f t="shared" si="30"/>
        <v>9.4909262759924173E-2</v>
      </c>
      <c r="AD21" s="3">
        <v>26.61</v>
      </c>
      <c r="AE21" s="18" t="s">
        <v>7</v>
      </c>
      <c r="AF21" s="3">
        <v>866.21900000000005</v>
      </c>
      <c r="AG21" s="2">
        <f t="shared" ref="AG21:AG23" si="45">AF21/AF20-1</f>
        <v>4.8394548394559145E-4</v>
      </c>
      <c r="AH21" s="25">
        <v>448.19799999999998</v>
      </c>
      <c r="AI21" s="2">
        <f t="shared" si="31"/>
        <v>3.4614257057314912E-2</v>
      </c>
      <c r="AJ21" s="5">
        <v>10.5</v>
      </c>
    </row>
    <row r="22" spans="1:36" ht="24" x14ac:dyDescent="0.3">
      <c r="A22" s="26" t="s">
        <v>10</v>
      </c>
      <c r="B22" s="23">
        <v>2019</v>
      </c>
      <c r="C22" s="29">
        <v>171.0444</v>
      </c>
      <c r="D22" s="1">
        <f t="shared" si="42"/>
        <v>5.8590459686528096E-2</v>
      </c>
      <c r="E22" s="5">
        <f t="shared" si="40"/>
        <v>196.97633442736222</v>
      </c>
      <c r="F22" s="1">
        <f t="shared" si="42"/>
        <v>5.599259445984317E-2</v>
      </c>
      <c r="G22" s="5">
        <v>12531.306</v>
      </c>
      <c r="H22" s="1">
        <f t="shared" si="42"/>
        <v>7.0749697029923508E-2</v>
      </c>
      <c r="I22" s="5">
        <f t="shared" si="28"/>
        <v>192.74636550000002</v>
      </c>
      <c r="J22" s="6">
        <v>192.74636550000002</v>
      </c>
      <c r="K22" s="6">
        <v>0</v>
      </c>
      <c r="L22" s="3">
        <f t="shared" si="43"/>
        <v>272.71612385013168</v>
      </c>
      <c r="M22" s="1">
        <f t="shared" ref="M22:M23" si="46">L22/L21-1</f>
        <v>0.31816559335854055</v>
      </c>
      <c r="N22" s="5">
        <v>42.287082000000005</v>
      </c>
      <c r="O22" s="1">
        <f>N22/N21-1</f>
        <v>0.19213495233555622</v>
      </c>
      <c r="P22" s="5">
        <f t="shared" si="17"/>
        <v>48.698200034548286</v>
      </c>
      <c r="Q22" s="1">
        <f t="shared" si="44"/>
        <v>0.18920935829694607</v>
      </c>
      <c r="R22" s="46">
        <v>-8.7889999999999997</v>
      </c>
      <c r="S22" s="46">
        <f>R22+T22</f>
        <v>1.5410000000000004</v>
      </c>
      <c r="T22" s="46">
        <v>10.33</v>
      </c>
      <c r="U22" s="46">
        <f t="shared" si="41"/>
        <v>56.7</v>
      </c>
      <c r="V22" s="46">
        <v>43.3</v>
      </c>
      <c r="W22" s="5">
        <v>103.7</v>
      </c>
      <c r="X22" s="5">
        <v>98.5</v>
      </c>
      <c r="Y22" s="2">
        <f t="shared" si="30"/>
        <v>-1.3026052104208374E-2</v>
      </c>
      <c r="Z22" s="5">
        <v>27466</v>
      </c>
      <c r="AA22" s="2">
        <f t="shared" si="30"/>
        <v>6.5564866542520139E-2</v>
      </c>
      <c r="AB22" s="5">
        <v>101.55233516844646</v>
      </c>
      <c r="AC22" s="2">
        <f t="shared" si="30"/>
        <v>-8.346267898514026E-2</v>
      </c>
      <c r="AD22" s="5">
        <v>38.712000000000003</v>
      </c>
      <c r="AE22" s="2">
        <f t="shared" si="31"/>
        <v>0.45479143179255943</v>
      </c>
      <c r="AF22" s="5">
        <v>868.35</v>
      </c>
      <c r="AG22" s="2">
        <f t="shared" si="45"/>
        <v>2.460116898844289E-3</v>
      </c>
      <c r="AH22" s="25">
        <v>443.13799999999998</v>
      </c>
      <c r="AI22" s="2">
        <f t="shared" si="31"/>
        <v>-1.1289653233615526E-2</v>
      </c>
      <c r="AJ22" s="5">
        <v>10.8</v>
      </c>
    </row>
    <row r="23" spans="1:36" ht="24" x14ac:dyDescent="0.3">
      <c r="A23" s="26" t="s">
        <v>10</v>
      </c>
      <c r="B23" s="23">
        <v>2020</v>
      </c>
      <c r="C23" s="28">
        <v>180.30753999999999</v>
      </c>
      <c r="D23" s="1">
        <f t="shared" si="42"/>
        <v>5.4156347708548047E-2</v>
      </c>
      <c r="E23" s="5">
        <f t="shared" si="40"/>
        <v>207.44294407098093</v>
      </c>
      <c r="F23" s="1">
        <f t="shared" si="42"/>
        <v>5.3136381454384374E-2</v>
      </c>
      <c r="G23" s="5">
        <v>12774.703</v>
      </c>
      <c r="H23" s="1">
        <f t="shared" si="42"/>
        <v>1.9423115196452789E-2</v>
      </c>
      <c r="I23" s="5">
        <f t="shared" si="28"/>
        <v>260.50168459555556</v>
      </c>
      <c r="J23" s="6">
        <v>260.50168459555556</v>
      </c>
      <c r="K23" s="6">
        <v>0</v>
      </c>
      <c r="L23" s="3">
        <f t="shared" si="43"/>
        <v>66.27727047854502</v>
      </c>
      <c r="M23" s="1">
        <f t="shared" si="46"/>
        <v>-0.75697340684202818</v>
      </c>
      <c r="N23" s="5">
        <v>49.783428000000001</v>
      </c>
      <c r="O23" s="1">
        <f>N23/N22-1</f>
        <v>0.17727271888847751</v>
      </c>
      <c r="P23" s="5">
        <f t="shared" si="17"/>
        <v>57.275590750479466</v>
      </c>
      <c r="Q23" s="1">
        <f t="shared" si="44"/>
        <v>0.17613362937123056</v>
      </c>
      <c r="R23" s="46">
        <v>-3.407</v>
      </c>
      <c r="S23" s="46">
        <v>1.7889999999999999</v>
      </c>
      <c r="T23" s="46">
        <f>S23-R23</f>
        <v>5.1959999999999997</v>
      </c>
      <c r="U23" s="47">
        <v>64.099999999999994</v>
      </c>
      <c r="V23" s="46">
        <f t="shared" si="25"/>
        <v>35.900000000000006</v>
      </c>
      <c r="W23" s="5">
        <v>105.4</v>
      </c>
      <c r="X23" s="5">
        <v>97.7</v>
      </c>
      <c r="Y23" s="2">
        <f t="shared" si="30"/>
        <v>-8.1218274111675148E-3</v>
      </c>
      <c r="Z23" s="5">
        <v>29899</v>
      </c>
      <c r="AA23" s="2">
        <f t="shared" si="30"/>
        <v>8.8582247141920867E-2</v>
      </c>
      <c r="AB23" s="5">
        <v>104.95373939861219</v>
      </c>
      <c r="AC23" s="2">
        <f t="shared" si="30"/>
        <v>3.3494101583422697E-2</v>
      </c>
      <c r="AD23" s="5">
        <v>27.2</v>
      </c>
      <c r="AE23" s="2">
        <f t="shared" si="31"/>
        <v>-0.29737549080388515</v>
      </c>
      <c r="AF23" s="5">
        <v>869.19100000000003</v>
      </c>
      <c r="AG23" s="2">
        <f t="shared" si="45"/>
        <v>9.6850348361843253E-4</v>
      </c>
      <c r="AH23" s="25">
        <v>452.351</v>
      </c>
      <c r="AI23" s="2">
        <f t="shared" si="31"/>
        <v>2.0790363272840562E-2</v>
      </c>
      <c r="AJ23" s="5">
        <v>14.8</v>
      </c>
    </row>
    <row r="24" spans="1:36" ht="15.6" x14ac:dyDescent="0.3">
      <c r="A24" s="26" t="s">
        <v>11</v>
      </c>
      <c r="B24" s="23">
        <v>2017</v>
      </c>
      <c r="C24" s="29">
        <v>80.126899999999992</v>
      </c>
      <c r="D24" s="6"/>
      <c r="E24" s="5">
        <f t="shared" si="40"/>
        <v>290.94734931009441</v>
      </c>
      <c r="F24" s="6"/>
      <c r="G24" s="5">
        <v>5529.3</v>
      </c>
      <c r="H24" s="6"/>
      <c r="I24" s="5">
        <f t="shared" si="28"/>
        <v>18.017208020000002</v>
      </c>
      <c r="J24" s="6">
        <v>18.017208020000002</v>
      </c>
      <c r="K24" s="6">
        <v>0</v>
      </c>
      <c r="L24" s="2" t="s">
        <v>7</v>
      </c>
      <c r="M24" s="1" t="s">
        <v>7</v>
      </c>
      <c r="N24" s="5">
        <v>11.222941</v>
      </c>
      <c r="O24" s="6"/>
      <c r="P24" s="5">
        <f t="shared" si="17"/>
        <v>40.751419753086424</v>
      </c>
      <c r="Q24" s="6"/>
      <c r="R24" s="5">
        <v>0.745</v>
      </c>
      <c r="S24" s="46">
        <f>R24+T24</f>
        <v>1.5030000000000001</v>
      </c>
      <c r="T24" s="46">
        <v>0.75800000000000001</v>
      </c>
      <c r="U24" s="46">
        <f t="shared" ref="U24:U26" si="47">100-V24</f>
        <v>64.7</v>
      </c>
      <c r="V24" s="46">
        <v>35.299999999999997</v>
      </c>
      <c r="W24" s="5">
        <v>103.3</v>
      </c>
      <c r="X24" s="5">
        <v>98.8</v>
      </c>
      <c r="Y24" s="5"/>
      <c r="Z24" s="5">
        <v>22919</v>
      </c>
      <c r="AA24" s="5"/>
      <c r="AB24" s="5">
        <v>103.16698656429941</v>
      </c>
      <c r="AC24" s="5"/>
      <c r="AD24" s="5">
        <v>1.2330000000000001</v>
      </c>
      <c r="AE24" s="18"/>
      <c r="AF24" s="5">
        <v>275.39999999999998</v>
      </c>
      <c r="AG24" s="5"/>
      <c r="AH24" s="25">
        <v>140.04900000000001</v>
      </c>
      <c r="AI24" s="5"/>
      <c r="AJ24" s="5">
        <v>10</v>
      </c>
    </row>
    <row r="25" spans="1:36" ht="15.6" x14ac:dyDescent="0.3">
      <c r="A25" s="26" t="s">
        <v>11</v>
      </c>
      <c r="B25" s="23">
        <v>2018</v>
      </c>
      <c r="C25" s="30">
        <v>86.107100000000003</v>
      </c>
      <c r="D25" s="1">
        <f t="shared" ref="D25:H27" si="48">C25/C24-1</f>
        <v>7.4634111640410561E-2</v>
      </c>
      <c r="E25" s="3">
        <f t="shared" si="40"/>
        <v>315.81898938921029</v>
      </c>
      <c r="F25" s="1">
        <f t="shared" si="48"/>
        <v>8.5485020358812225E-2</v>
      </c>
      <c r="G25" s="5">
        <v>6753.1940000000004</v>
      </c>
      <c r="H25" s="1">
        <f t="shared" si="48"/>
        <v>0.22134700595012036</v>
      </c>
      <c r="I25" s="3">
        <f t="shared" si="28"/>
        <v>37.087474999999998</v>
      </c>
      <c r="J25" s="4">
        <v>37.087474999999998</v>
      </c>
      <c r="K25" s="4">
        <v>0</v>
      </c>
      <c r="L25" s="3">
        <f t="shared" ref="L25:L27" si="49">G25/I24</f>
        <v>374.81911695217246</v>
      </c>
      <c r="M25" s="1" t="s">
        <v>7</v>
      </c>
      <c r="N25" s="3">
        <v>12.422681000000001</v>
      </c>
      <c r="O25" s="1">
        <f>N25/N24-1</f>
        <v>0.10690067781698231</v>
      </c>
      <c r="P25" s="3">
        <f t="shared" si="17"/>
        <v>45.563241113967884</v>
      </c>
      <c r="Q25" s="1">
        <f t="shared" ref="Q25:Q27" si="50">P25/P24-1</f>
        <v>0.11807739190527267</v>
      </c>
      <c r="R25" s="46">
        <v>1.1890000000000001</v>
      </c>
      <c r="S25" s="46">
        <f>R25+T25</f>
        <v>1.7360000000000002</v>
      </c>
      <c r="T25" s="46">
        <v>0.54700000000000004</v>
      </c>
      <c r="U25" s="46">
        <f t="shared" si="47"/>
        <v>61</v>
      </c>
      <c r="V25" s="46">
        <v>39</v>
      </c>
      <c r="W25" s="5">
        <v>104.3</v>
      </c>
      <c r="X25" s="5">
        <v>101.2</v>
      </c>
      <c r="Y25" s="2">
        <f t="shared" si="30"/>
        <v>2.4291497975708509E-2</v>
      </c>
      <c r="Z25" s="5">
        <v>26049</v>
      </c>
      <c r="AA25" s="2">
        <f t="shared" si="30"/>
        <v>0.1365679130852131</v>
      </c>
      <c r="AB25" s="5">
        <v>110.55225655948119</v>
      </c>
      <c r="AC25" s="2">
        <f t="shared" si="30"/>
        <v>7.1585593813762172E-2</v>
      </c>
      <c r="AD25" s="3" t="s">
        <v>7</v>
      </c>
      <c r="AE25" s="18" t="s">
        <v>7</v>
      </c>
      <c r="AF25" s="3">
        <v>272.64699999999999</v>
      </c>
      <c r="AG25" s="2">
        <f t="shared" ref="AG25:AG27" si="51">AF25/AF24-1</f>
        <v>-9.996368917937537E-3</v>
      </c>
      <c r="AH25" s="25">
        <v>137.78899999999999</v>
      </c>
      <c r="AI25" s="2">
        <f t="shared" si="31"/>
        <v>-1.613720911966543E-2</v>
      </c>
      <c r="AJ25" s="5">
        <v>9.6999999999999993</v>
      </c>
    </row>
    <row r="26" spans="1:36" ht="15.6" x14ac:dyDescent="0.3">
      <c r="A26" s="26" t="s">
        <v>11</v>
      </c>
      <c r="B26" s="23">
        <v>2019</v>
      </c>
      <c r="C26" s="29">
        <v>88.948899999999995</v>
      </c>
      <c r="D26" s="1">
        <f t="shared" si="48"/>
        <v>3.3003085692120626E-2</v>
      </c>
      <c r="E26" s="5">
        <f t="shared" si="40"/>
        <v>328.06129787744112</v>
      </c>
      <c r="F26" s="1">
        <f t="shared" si="48"/>
        <v>3.8763687110478395E-2</v>
      </c>
      <c r="G26" s="5">
        <v>6650.0570000000007</v>
      </c>
      <c r="H26" s="1">
        <f t="shared" si="48"/>
        <v>-1.527232891576924E-2</v>
      </c>
      <c r="I26" s="5">
        <f t="shared" si="28"/>
        <v>331.65887757999997</v>
      </c>
      <c r="J26" s="6">
        <v>331.65887757999997</v>
      </c>
      <c r="K26" s="6">
        <v>0</v>
      </c>
      <c r="L26" s="3">
        <f t="shared" si="49"/>
        <v>179.30735376296178</v>
      </c>
      <c r="M26" s="1">
        <f t="shared" ref="M26:M27" si="52">L26/L25-1</f>
        <v>-0.52161630596381325</v>
      </c>
      <c r="N26" s="5">
        <v>15.850483000000001</v>
      </c>
      <c r="O26" s="1">
        <f>N26/N25-1</f>
        <v>0.27593093632525867</v>
      </c>
      <c r="P26" s="5">
        <f t="shared" si="17"/>
        <v>58.459745145407268</v>
      </c>
      <c r="Q26" s="1">
        <f t="shared" si="50"/>
        <v>0.28304623894470549</v>
      </c>
      <c r="R26" s="46">
        <v>-0.41599999999999998</v>
      </c>
      <c r="S26" s="46">
        <f>R26+T26</f>
        <v>1.397</v>
      </c>
      <c r="T26" s="46">
        <v>1.8129999999999999</v>
      </c>
      <c r="U26" s="46">
        <f t="shared" si="47"/>
        <v>57</v>
      </c>
      <c r="V26" s="46">
        <v>43</v>
      </c>
      <c r="W26" s="5">
        <v>103.3</v>
      </c>
      <c r="X26" s="5">
        <v>102.6</v>
      </c>
      <c r="Y26" s="2">
        <f t="shared" si="30"/>
        <v>1.383399209486158E-2</v>
      </c>
      <c r="Z26" s="5">
        <v>28617</v>
      </c>
      <c r="AA26" s="2">
        <f t="shared" si="30"/>
        <v>9.8583438903604659E-2</v>
      </c>
      <c r="AB26" s="5">
        <v>104.89900023944365</v>
      </c>
      <c r="AC26" s="2">
        <f t="shared" si="30"/>
        <v>-5.1136507711137313E-2</v>
      </c>
      <c r="AD26" s="5" t="s">
        <v>7</v>
      </c>
      <c r="AE26" s="18" t="s">
        <v>7</v>
      </c>
      <c r="AF26" s="5">
        <v>271.13499999999999</v>
      </c>
      <c r="AG26" s="2">
        <f t="shared" si="51"/>
        <v>-5.5456322644298339E-3</v>
      </c>
      <c r="AH26" s="25">
        <v>132.624</v>
      </c>
      <c r="AI26" s="2">
        <f t="shared" si="31"/>
        <v>-3.7484850024312455E-2</v>
      </c>
      <c r="AJ26" s="5">
        <v>9.1999999999999993</v>
      </c>
    </row>
    <row r="27" spans="1:36" ht="15.6" x14ac:dyDescent="0.3">
      <c r="A27" s="26" t="s">
        <v>11</v>
      </c>
      <c r="B27" s="23">
        <v>2020</v>
      </c>
      <c r="C27" s="28">
        <v>92.866500000000002</v>
      </c>
      <c r="D27" s="1">
        <f t="shared" si="48"/>
        <v>4.4043265290520717E-2</v>
      </c>
      <c r="E27" s="5">
        <f t="shared" si="40"/>
        <v>343.97038343012917</v>
      </c>
      <c r="F27" s="1">
        <f t="shared" si="48"/>
        <v>4.8494246824053677E-2</v>
      </c>
      <c r="G27" s="5">
        <v>6801.5749999999998</v>
      </c>
      <c r="H27" s="1">
        <f t="shared" si="48"/>
        <v>2.2784466358709343E-2</v>
      </c>
      <c r="I27" s="5">
        <f t="shared" si="28"/>
        <v>1144.2410402077551</v>
      </c>
      <c r="J27" s="6">
        <v>151.87559059775509</v>
      </c>
      <c r="K27" s="6">
        <v>992.36544961000004</v>
      </c>
      <c r="L27" s="3">
        <f t="shared" si="49"/>
        <v>20.507742924382843</v>
      </c>
      <c r="M27" s="1">
        <f t="shared" si="52"/>
        <v>-0.88562798739702897</v>
      </c>
      <c r="N27" s="5">
        <v>37.645483999999996</v>
      </c>
      <c r="O27" s="1">
        <f>N27/N26-1</f>
        <v>1.3750370256855891</v>
      </c>
      <c r="P27" s="5">
        <f t="shared" si="17"/>
        <v>139.43598139148986</v>
      </c>
      <c r="Q27" s="1">
        <f t="shared" si="50"/>
        <v>1.3851623205792278</v>
      </c>
      <c r="R27" s="46">
        <v>0.71299999999999997</v>
      </c>
      <c r="S27" s="46">
        <v>1.387</v>
      </c>
      <c r="T27" s="46">
        <f>S27-R27</f>
        <v>0.67400000000000004</v>
      </c>
      <c r="U27" s="47">
        <v>57.9</v>
      </c>
      <c r="V27" s="46">
        <f t="shared" si="25"/>
        <v>42.1</v>
      </c>
      <c r="W27" s="5">
        <v>106.3</v>
      </c>
      <c r="X27" s="5">
        <v>102.1</v>
      </c>
      <c r="Y27" s="2">
        <f t="shared" si="30"/>
        <v>-4.873294346978585E-3</v>
      </c>
      <c r="Z27" s="5">
        <v>32013</v>
      </c>
      <c r="AA27" s="2">
        <f t="shared" si="30"/>
        <v>0.11867072020127889</v>
      </c>
      <c r="AB27" s="5">
        <v>107.55478662053058</v>
      </c>
      <c r="AC27" s="2">
        <f t="shared" si="30"/>
        <v>2.5317556649966155E-2</v>
      </c>
      <c r="AD27" s="5">
        <v>1.506</v>
      </c>
      <c r="AE27" s="18" t="s">
        <v>7</v>
      </c>
      <c r="AF27" s="5">
        <v>269.98399999999998</v>
      </c>
      <c r="AG27" s="2">
        <f t="shared" si="51"/>
        <v>-4.2451177457724087E-3</v>
      </c>
      <c r="AH27" s="25">
        <v>135.267</v>
      </c>
      <c r="AI27" s="2">
        <f t="shared" si="31"/>
        <v>1.9928519724936589E-2</v>
      </c>
      <c r="AJ27" s="5">
        <v>9.6</v>
      </c>
    </row>
    <row r="28" spans="1:36" ht="15.6" x14ac:dyDescent="0.3">
      <c r="A28" s="26" t="s">
        <v>12</v>
      </c>
      <c r="B28" s="23">
        <v>2017</v>
      </c>
      <c r="C28" s="29">
        <v>270.80250000000001</v>
      </c>
      <c r="D28" s="6"/>
      <c r="E28" s="5">
        <f t="shared" si="40"/>
        <v>435.02409638554218</v>
      </c>
      <c r="F28" s="6"/>
      <c r="G28" s="5">
        <v>21517.415000000001</v>
      </c>
      <c r="H28" s="6"/>
      <c r="I28" s="5">
        <f t="shared" si="28"/>
        <v>55.436690809999995</v>
      </c>
      <c r="J28" s="6">
        <v>55.436690809999995</v>
      </c>
      <c r="K28" s="6">
        <v>0</v>
      </c>
      <c r="L28" s="2" t="s">
        <v>7</v>
      </c>
      <c r="M28" s="1" t="s">
        <v>7</v>
      </c>
      <c r="N28" s="5">
        <v>41.567781000000004</v>
      </c>
      <c r="O28" s="6"/>
      <c r="P28" s="5">
        <f t="shared" si="17"/>
        <v>66.775551807228922</v>
      </c>
      <c r="Q28" s="6"/>
      <c r="R28" s="5">
        <v>34.158999999999999</v>
      </c>
      <c r="S28" s="46">
        <f>R28+T28</f>
        <v>40.214999999999996</v>
      </c>
      <c r="T28" s="46">
        <v>6.056</v>
      </c>
      <c r="U28" s="46">
        <f t="shared" ref="U28:U30" si="53">100-V28</f>
        <v>56.1</v>
      </c>
      <c r="V28" s="46">
        <v>43.9</v>
      </c>
      <c r="W28" s="5">
        <v>102.8</v>
      </c>
      <c r="X28" s="5">
        <v>100.6</v>
      </c>
      <c r="Y28" s="5"/>
      <c r="Z28" s="5">
        <v>34434</v>
      </c>
      <c r="AA28" s="5"/>
      <c r="AB28" s="5">
        <v>100.77369439071566</v>
      </c>
      <c r="AC28" s="5"/>
      <c r="AD28" s="5">
        <v>87.501999999999995</v>
      </c>
      <c r="AE28" s="18"/>
      <c r="AF28" s="5">
        <v>622.5</v>
      </c>
      <c r="AG28" s="5"/>
      <c r="AH28" s="25">
        <v>318.411</v>
      </c>
      <c r="AI28" s="5"/>
      <c r="AJ28" s="5">
        <v>8.6</v>
      </c>
    </row>
    <row r="29" spans="1:36" ht="15.6" x14ac:dyDescent="0.3">
      <c r="A29" s="26" t="s">
        <v>12</v>
      </c>
      <c r="B29" s="23">
        <v>2018</v>
      </c>
      <c r="C29" s="30">
        <v>300.97709999999995</v>
      </c>
      <c r="D29" s="1">
        <f>C29/C28-1</f>
        <v>0.11142659318137738</v>
      </c>
      <c r="E29" s="3">
        <f t="shared" si="40"/>
        <v>486.97383408623159</v>
      </c>
      <c r="F29" s="1">
        <f>E29/E28-1</f>
        <v>0.11941806932609245</v>
      </c>
      <c r="G29" s="5">
        <v>27887.024000000001</v>
      </c>
      <c r="H29" s="1">
        <f>G29/G28-1</f>
        <v>0.29602110662456438</v>
      </c>
      <c r="I29" s="3">
        <f t="shared" si="28"/>
        <v>27.386276600000002</v>
      </c>
      <c r="J29" s="4">
        <v>27.386276600000002</v>
      </c>
      <c r="K29" s="4">
        <v>0</v>
      </c>
      <c r="L29" s="3">
        <f t="shared" ref="L29:L31" si="54">G29/I28</f>
        <v>503.04272481880497</v>
      </c>
      <c r="M29" s="1" t="s">
        <v>7</v>
      </c>
      <c r="N29" s="3">
        <v>48.116368000000001</v>
      </c>
      <c r="O29" s="1">
        <f>N29/N28-1</f>
        <v>0.15753997068065773</v>
      </c>
      <c r="P29" s="3">
        <f t="shared" si="17"/>
        <v>77.851146174456687</v>
      </c>
      <c r="Q29" s="1">
        <f>P29/P28-1</f>
        <v>0.16586301524248515</v>
      </c>
      <c r="R29" s="46">
        <v>-18.588999999999999</v>
      </c>
      <c r="S29" s="46">
        <f>R29+T29</f>
        <v>52.593000000000004</v>
      </c>
      <c r="T29" s="46">
        <v>71.182000000000002</v>
      </c>
      <c r="U29" s="46">
        <f t="shared" si="53"/>
        <v>55.3</v>
      </c>
      <c r="V29" s="46">
        <v>44.7</v>
      </c>
      <c r="W29" s="5">
        <v>104.3</v>
      </c>
      <c r="X29" s="5">
        <v>102.3</v>
      </c>
      <c r="Y29" s="2">
        <f t="shared" si="30"/>
        <v>1.6898608349900535E-2</v>
      </c>
      <c r="Z29" s="5">
        <v>39402</v>
      </c>
      <c r="AA29" s="2">
        <f t="shared" si="30"/>
        <v>0.14427600627286985</v>
      </c>
      <c r="AB29" s="5">
        <v>111.1</v>
      </c>
      <c r="AC29" s="2">
        <f t="shared" si="30"/>
        <v>0.10247024952015349</v>
      </c>
      <c r="AD29" s="3">
        <v>65.972999999999999</v>
      </c>
      <c r="AE29" s="2">
        <f t="shared" ref="AE29:AE58" si="55">AD29/AD28-1</f>
        <v>-0.24604009051221687</v>
      </c>
      <c r="AF29" s="3">
        <v>618.05600000000004</v>
      </c>
      <c r="AG29" s="2">
        <f t="shared" ref="AG29:AG31" si="56">AF29/AF28-1</f>
        <v>-7.1389558232931583E-3</v>
      </c>
      <c r="AH29" s="25">
        <v>311.226</v>
      </c>
      <c r="AI29" s="2">
        <f t="shared" ref="AI29:AI59" si="57">AH29/AH28-1</f>
        <v>-2.256517519809309E-2</v>
      </c>
      <c r="AJ29" s="5">
        <v>8.6999999999999993</v>
      </c>
    </row>
    <row r="30" spans="1:36" ht="15.6" x14ac:dyDescent="0.3">
      <c r="A30" s="26" t="s">
        <v>12</v>
      </c>
      <c r="B30" s="23">
        <v>2019</v>
      </c>
      <c r="C30" s="29">
        <v>325.18470000000002</v>
      </c>
      <c r="D30" s="1">
        <f t="shared" ref="D30:H31" si="58">C30/C29-1</f>
        <v>8.0430039361798933E-2</v>
      </c>
      <c r="E30" s="5">
        <f t="shared" si="40"/>
        <v>529.56157664347688</v>
      </c>
      <c r="F30" s="1">
        <f t="shared" si="58"/>
        <v>8.7453862150844053E-2</v>
      </c>
      <c r="G30" s="5">
        <v>28476.778000000002</v>
      </c>
      <c r="H30" s="1">
        <f t="shared" si="58"/>
        <v>2.1147971902631069E-2</v>
      </c>
      <c r="I30" s="5">
        <f t="shared" si="28"/>
        <v>872.15200000000004</v>
      </c>
      <c r="J30" s="6">
        <v>872.15200000000004</v>
      </c>
      <c r="K30" s="6">
        <v>0</v>
      </c>
      <c r="L30" s="3">
        <f t="shared" si="54"/>
        <v>1039.8192648065199</v>
      </c>
      <c r="M30" s="1">
        <f t="shared" ref="M30:M31" si="59">L30/L29-1</f>
        <v>1.0670595428669816</v>
      </c>
      <c r="N30" s="5">
        <v>48.259764000000004</v>
      </c>
      <c r="O30" s="1">
        <f>N30/N29-1</f>
        <v>2.980191688616296E-3</v>
      </c>
      <c r="P30" s="5">
        <f t="shared" si="17"/>
        <v>78.590772297350114</v>
      </c>
      <c r="Q30" s="1">
        <f t="shared" ref="Q30:Q31" si="60">P30/P29-1</f>
        <v>9.5005168098103443E-3</v>
      </c>
      <c r="R30" s="46">
        <v>62.198999999999998</v>
      </c>
      <c r="S30" s="46">
        <f>R30+T30</f>
        <v>71.435000000000002</v>
      </c>
      <c r="T30" s="46">
        <v>9.2360000000000007</v>
      </c>
      <c r="U30" s="46">
        <f t="shared" si="53"/>
        <v>57.2</v>
      </c>
      <c r="V30" s="46">
        <v>42.8</v>
      </c>
      <c r="W30" s="5">
        <v>102.8</v>
      </c>
      <c r="X30" s="5">
        <v>100.8</v>
      </c>
      <c r="Y30" s="2">
        <f t="shared" si="30"/>
        <v>-1.4662756598240456E-2</v>
      </c>
      <c r="Z30" s="5">
        <v>42964</v>
      </c>
      <c r="AA30" s="2">
        <f t="shared" si="30"/>
        <v>9.0401502461803895E-2</v>
      </c>
      <c r="AB30" s="5">
        <v>104.53397455997455</v>
      </c>
      <c r="AC30" s="2">
        <f t="shared" si="30"/>
        <v>-5.9100138974126359E-2</v>
      </c>
      <c r="AD30" s="5">
        <v>51.77</v>
      </c>
      <c r="AE30" s="2">
        <f t="shared" si="55"/>
        <v>-0.21528504085004463</v>
      </c>
      <c r="AF30" s="5">
        <v>614.06399999999996</v>
      </c>
      <c r="AG30" s="2">
        <f t="shared" si="56"/>
        <v>-6.4589616474883815E-3</v>
      </c>
      <c r="AH30" s="25">
        <v>305.06599999999997</v>
      </c>
      <c r="AI30" s="2">
        <f t="shared" si="57"/>
        <v>-1.979269084202484E-2</v>
      </c>
      <c r="AJ30" s="5">
        <v>7.4</v>
      </c>
    </row>
    <row r="31" spans="1:36" s="7" customFormat="1" ht="15.6" x14ac:dyDescent="0.2">
      <c r="A31" s="26" t="s">
        <v>12</v>
      </c>
      <c r="B31" s="23">
        <v>2020</v>
      </c>
      <c r="C31" s="28" t="s">
        <v>7</v>
      </c>
      <c r="D31" s="28" t="s">
        <v>7</v>
      </c>
      <c r="E31" s="28" t="s">
        <v>7</v>
      </c>
      <c r="F31" s="28" t="s">
        <v>7</v>
      </c>
      <c r="G31" s="5">
        <v>27185.866999999998</v>
      </c>
      <c r="H31" s="1">
        <f t="shared" si="58"/>
        <v>-4.5332059687370641E-2</v>
      </c>
      <c r="I31" s="5">
        <f t="shared" si="28"/>
        <v>1331.0720920525252</v>
      </c>
      <c r="J31" s="6">
        <v>405.53010102252523</v>
      </c>
      <c r="K31" s="6">
        <v>925.54199102999996</v>
      </c>
      <c r="L31" s="3">
        <f t="shared" si="54"/>
        <v>31.171019501187864</v>
      </c>
      <c r="M31" s="1">
        <f t="shared" si="59"/>
        <v>-0.97002265628634232</v>
      </c>
      <c r="N31" s="5">
        <v>56.957362000000003</v>
      </c>
      <c r="O31" s="1">
        <f>N31/N30-1</f>
        <v>0.18022462770435421</v>
      </c>
      <c r="P31" s="5">
        <f t="shared" si="17"/>
        <v>93.515143554692315</v>
      </c>
      <c r="Q31" s="1">
        <f t="shared" si="60"/>
        <v>0.18989979129961321</v>
      </c>
      <c r="R31" s="46">
        <v>52.802</v>
      </c>
      <c r="S31" s="46">
        <v>58.262</v>
      </c>
      <c r="T31" s="46">
        <f>S31-R31</f>
        <v>5.4600000000000009</v>
      </c>
      <c r="U31" s="47">
        <v>60.1</v>
      </c>
      <c r="V31" s="46">
        <f t="shared" si="25"/>
        <v>39.9</v>
      </c>
      <c r="W31" s="5">
        <v>106.1</v>
      </c>
      <c r="X31" s="5">
        <v>99.4</v>
      </c>
      <c r="Y31" s="2">
        <f t="shared" si="30"/>
        <v>-1.388888888888884E-2</v>
      </c>
      <c r="Z31" s="5">
        <v>46501</v>
      </c>
      <c r="AA31" s="2">
        <f t="shared" si="30"/>
        <v>8.2324736989107139E-2</v>
      </c>
      <c r="AB31" s="5">
        <v>104.10853459058981</v>
      </c>
      <c r="AC31" s="2">
        <f t="shared" si="30"/>
        <v>-4.0698727009623736E-3</v>
      </c>
      <c r="AD31" s="5">
        <v>16.413</v>
      </c>
      <c r="AE31" s="2">
        <f t="shared" si="55"/>
        <v>-0.68296310604597266</v>
      </c>
      <c r="AF31" s="5">
        <v>609.07100000000003</v>
      </c>
      <c r="AG31" s="2">
        <f t="shared" si="56"/>
        <v>-8.1310742854163731E-3</v>
      </c>
      <c r="AH31" s="27">
        <v>298.99200000000002</v>
      </c>
      <c r="AI31" s="2">
        <f t="shared" si="57"/>
        <v>-1.991044560849109E-2</v>
      </c>
      <c r="AJ31" s="5">
        <v>8.6999999999999993</v>
      </c>
    </row>
    <row r="32" spans="1:36" ht="15.6" x14ac:dyDescent="0.3">
      <c r="A32" s="26" t="s">
        <v>13</v>
      </c>
      <c r="B32" s="23">
        <v>2017</v>
      </c>
      <c r="C32" s="29">
        <v>178.19320000000002</v>
      </c>
      <c r="D32" s="6"/>
      <c r="E32" s="5">
        <f t="shared" ref="E32:E38" si="61">C32/AF32*1000</f>
        <v>261.16546973472083</v>
      </c>
      <c r="F32" s="6"/>
      <c r="G32" s="5">
        <v>17218.449000000001</v>
      </c>
      <c r="H32" s="6"/>
      <c r="I32" s="5">
        <f t="shared" si="28"/>
        <v>42.996177659999994</v>
      </c>
      <c r="J32" s="6">
        <v>42.996177659999994</v>
      </c>
      <c r="K32" s="6">
        <v>0</v>
      </c>
      <c r="L32" s="2" t="s">
        <v>7</v>
      </c>
      <c r="M32" s="1" t="s">
        <v>7</v>
      </c>
      <c r="N32" s="5">
        <v>24.029203000000003</v>
      </c>
      <c r="O32" s="6"/>
      <c r="P32" s="5">
        <f t="shared" si="17"/>
        <v>35.21794371977137</v>
      </c>
      <c r="Q32" s="6"/>
      <c r="R32" s="5">
        <v>7.6849999999999996</v>
      </c>
      <c r="S32" s="46">
        <f>R32+T32</f>
        <v>13.212</v>
      </c>
      <c r="T32" s="46">
        <v>5.5270000000000001</v>
      </c>
      <c r="U32" s="46">
        <f t="shared" ref="U32:U34" si="62">100-V32</f>
        <v>65.900000000000006</v>
      </c>
      <c r="V32" s="46">
        <v>34.1</v>
      </c>
      <c r="W32" s="5">
        <v>102.5</v>
      </c>
      <c r="X32" s="5">
        <v>98.6</v>
      </c>
      <c r="Y32" s="5"/>
      <c r="Z32" s="5">
        <v>25440</v>
      </c>
      <c r="AA32" s="5"/>
      <c r="AB32" s="5">
        <v>105.344395137951</v>
      </c>
      <c r="AC32" s="5"/>
      <c r="AD32" s="5">
        <v>8.3279999999999994</v>
      </c>
      <c r="AE32" s="18"/>
      <c r="AF32" s="5">
        <v>682.3</v>
      </c>
      <c r="AG32" s="5"/>
      <c r="AH32" s="25">
        <v>346.81</v>
      </c>
      <c r="AI32" s="5"/>
      <c r="AJ32" s="5">
        <v>6.1</v>
      </c>
    </row>
    <row r="33" spans="1:36" ht="15.6" x14ac:dyDescent="0.3">
      <c r="A33" s="26" t="s">
        <v>13</v>
      </c>
      <c r="B33" s="23">
        <v>2018</v>
      </c>
      <c r="C33" s="30">
        <v>192.69029999999998</v>
      </c>
      <c r="D33" s="1">
        <f t="shared" ref="D33:H35" si="63">C33/C32-1</f>
        <v>8.1356078683136879E-2</v>
      </c>
      <c r="E33" s="3">
        <f t="shared" si="61"/>
        <v>283.20982392192593</v>
      </c>
      <c r="F33" s="1">
        <f t="shared" si="63"/>
        <v>8.4407614106094098E-2</v>
      </c>
      <c r="G33" s="5">
        <v>16561.98</v>
      </c>
      <c r="H33" s="1">
        <f t="shared" si="63"/>
        <v>-3.8125907856160657E-2</v>
      </c>
      <c r="I33" s="3">
        <f t="shared" si="28"/>
        <v>37.303295669999997</v>
      </c>
      <c r="J33" s="4">
        <v>37.303295669999997</v>
      </c>
      <c r="K33" s="4">
        <v>0</v>
      </c>
      <c r="L33" s="3">
        <f t="shared" ref="L33:L35" si="64">G33/I32</f>
        <v>385.19656633124077</v>
      </c>
      <c r="M33" s="1" t="s">
        <v>7</v>
      </c>
      <c r="N33" s="3">
        <v>27.321044000000001</v>
      </c>
      <c r="O33" s="1">
        <f>N33/N32-1</f>
        <v>0.13699334930084861</v>
      </c>
      <c r="P33" s="3">
        <f t="shared" si="17"/>
        <v>40.155566007231251</v>
      </c>
      <c r="Q33" s="1">
        <f t="shared" ref="Q33:Q35" si="65">P33/P32-1</f>
        <v>0.14020189045528797</v>
      </c>
      <c r="R33" s="46">
        <v>4.2329999999999997</v>
      </c>
      <c r="S33" s="46">
        <f>R33+T33</f>
        <v>10.664999999999999</v>
      </c>
      <c r="T33" s="46">
        <v>6.4320000000000004</v>
      </c>
      <c r="U33" s="46">
        <f t="shared" si="62"/>
        <v>61.4</v>
      </c>
      <c r="V33" s="46">
        <v>38.6</v>
      </c>
      <c r="W33" s="5">
        <v>105.4</v>
      </c>
      <c r="X33" s="5">
        <v>99.2</v>
      </c>
      <c r="Y33" s="2">
        <f t="shared" si="30"/>
        <v>6.0851926977687487E-3</v>
      </c>
      <c r="Z33" s="5">
        <v>28143</v>
      </c>
      <c r="AA33" s="2">
        <f t="shared" si="30"/>
        <v>0.10624999999999996</v>
      </c>
      <c r="AB33" s="5">
        <v>107.446750462533</v>
      </c>
      <c r="AC33" s="2">
        <f t="shared" si="30"/>
        <v>1.995697371301941E-2</v>
      </c>
      <c r="AD33" s="3">
        <v>8.5</v>
      </c>
      <c r="AE33" s="2">
        <f t="shared" si="55"/>
        <v>2.065321805955822E-2</v>
      </c>
      <c r="AF33" s="3">
        <v>680.38</v>
      </c>
      <c r="AG33" s="2">
        <f t="shared" ref="AG33:AG35" si="66">AF33/AF32-1</f>
        <v>-2.8140114319213927E-3</v>
      </c>
      <c r="AH33" s="25">
        <v>330.60500000000002</v>
      </c>
      <c r="AI33" s="2">
        <f t="shared" si="57"/>
        <v>-4.672587295637376E-2</v>
      </c>
      <c r="AJ33" s="5">
        <v>5</v>
      </c>
    </row>
    <row r="34" spans="1:36" ht="15.6" x14ac:dyDescent="0.3">
      <c r="A34" s="26" t="s">
        <v>13</v>
      </c>
      <c r="B34" s="23">
        <v>2019</v>
      </c>
      <c r="C34" s="29">
        <v>204.08079999999998</v>
      </c>
      <c r="D34" s="1">
        <f t="shared" si="63"/>
        <v>5.9112991157313166E-2</v>
      </c>
      <c r="E34" s="5">
        <f t="shared" si="61"/>
        <v>300.37635207832591</v>
      </c>
      <c r="F34" s="1">
        <f t="shared" si="63"/>
        <v>6.061416909440398E-2</v>
      </c>
      <c r="G34" s="5">
        <v>18195.741000000002</v>
      </c>
      <c r="H34" s="1">
        <f t="shared" si="63"/>
        <v>9.8645270674158736E-2</v>
      </c>
      <c r="I34" s="5">
        <f t="shared" si="28"/>
        <v>227.70051204000001</v>
      </c>
      <c r="J34" s="6">
        <v>227.70051204000001</v>
      </c>
      <c r="K34" s="6">
        <v>0</v>
      </c>
      <c r="L34" s="3">
        <f t="shared" si="64"/>
        <v>487.77837649967626</v>
      </c>
      <c r="M34" s="1">
        <f t="shared" ref="M34:M35" si="67">L34/L33-1</f>
        <v>0.26631029228911318</v>
      </c>
      <c r="N34" s="5">
        <v>27.500513999999999</v>
      </c>
      <c r="O34" s="1">
        <f>N34/N33-1</f>
        <v>6.5689290643504705E-3</v>
      </c>
      <c r="P34" s="5">
        <f t="shared" si="17"/>
        <v>40.476635115106035</v>
      </c>
      <c r="Q34" s="1">
        <f t="shared" si="65"/>
        <v>7.9956314852334121E-3</v>
      </c>
      <c r="R34" s="46">
        <v>-6.5049999999999999</v>
      </c>
      <c r="S34" s="46">
        <f>R34+T34</f>
        <v>11.496000000000002</v>
      </c>
      <c r="T34" s="46">
        <v>18.001000000000001</v>
      </c>
      <c r="U34" s="46">
        <f t="shared" si="62"/>
        <v>67.099999999999994</v>
      </c>
      <c r="V34" s="46">
        <v>32.9</v>
      </c>
      <c r="W34" s="5">
        <v>102.5</v>
      </c>
      <c r="X34" s="5">
        <v>100</v>
      </c>
      <c r="Y34" s="2">
        <f t="shared" si="30"/>
        <v>8.0645161290322509E-3</v>
      </c>
      <c r="Z34" s="5">
        <v>30152</v>
      </c>
      <c r="AA34" s="2">
        <f t="shared" si="30"/>
        <v>7.1385424439469825E-2</v>
      </c>
      <c r="AB34" s="5">
        <v>101.9195266600273</v>
      </c>
      <c r="AC34" s="2">
        <f t="shared" si="30"/>
        <v>-5.1441516646267171E-2</v>
      </c>
      <c r="AD34" s="5">
        <v>3.8820000000000001</v>
      </c>
      <c r="AE34" s="2">
        <f t="shared" si="55"/>
        <v>-0.54329411764705882</v>
      </c>
      <c r="AF34" s="5">
        <v>679.41700000000003</v>
      </c>
      <c r="AG34" s="2">
        <f t="shared" si="66"/>
        <v>-1.4153855198565379E-3</v>
      </c>
      <c r="AH34" s="25">
        <v>332.94</v>
      </c>
      <c r="AI34" s="2">
        <f t="shared" si="57"/>
        <v>7.0628090924214071E-3</v>
      </c>
      <c r="AJ34" s="5">
        <v>4.5999999999999996</v>
      </c>
    </row>
    <row r="35" spans="1:36" ht="15.6" x14ac:dyDescent="0.3">
      <c r="A35" s="26" t="s">
        <v>13</v>
      </c>
      <c r="B35" s="23">
        <v>2020</v>
      </c>
      <c r="C35" s="28">
        <v>199.369</v>
      </c>
      <c r="D35" s="1">
        <f t="shared" si="63"/>
        <v>-2.308791419868983E-2</v>
      </c>
      <c r="E35" s="5">
        <f t="shared" si="61"/>
        <v>295.21627880805295</v>
      </c>
      <c r="F35" s="1">
        <f t="shared" si="63"/>
        <v>-1.7178693444307558E-2</v>
      </c>
      <c r="G35" s="5">
        <v>16245.075000000001</v>
      </c>
      <c r="H35" s="1">
        <f t="shared" si="63"/>
        <v>-0.10720453758931836</v>
      </c>
      <c r="I35" s="5">
        <f t="shared" si="28"/>
        <v>1256.7330161712246</v>
      </c>
      <c r="J35" s="6">
        <v>261.19005306122455</v>
      </c>
      <c r="K35" s="6">
        <v>995.54296310999996</v>
      </c>
      <c r="L35" s="3">
        <f t="shared" si="64"/>
        <v>71.344042463752729</v>
      </c>
      <c r="M35" s="1">
        <f t="shared" si="67"/>
        <v>-0.85373676673467691</v>
      </c>
      <c r="N35" s="5">
        <v>36.591915</v>
      </c>
      <c r="O35" s="1">
        <f>N35/N34-1</f>
        <v>0.33059022096823365</v>
      </c>
      <c r="P35" s="5">
        <f t="shared" si="17"/>
        <v>54.18359414332506</v>
      </c>
      <c r="Q35" s="1">
        <f t="shared" si="65"/>
        <v>0.33863879715395462</v>
      </c>
      <c r="R35" s="46">
        <v>4.2160000000000002</v>
      </c>
      <c r="S35" s="46">
        <v>10.167</v>
      </c>
      <c r="T35" s="46">
        <f>S35-R35</f>
        <v>5.9509999999999996</v>
      </c>
      <c r="U35" s="47">
        <v>66.2</v>
      </c>
      <c r="V35" s="46">
        <f t="shared" si="25"/>
        <v>33.799999999999997</v>
      </c>
      <c r="W35" s="5">
        <v>105.1</v>
      </c>
      <c r="X35" s="5">
        <v>98.2</v>
      </c>
      <c r="Y35" s="2">
        <f t="shared" si="30"/>
        <v>-1.8000000000000016E-2</v>
      </c>
      <c r="Z35" s="5">
        <v>32278</v>
      </c>
      <c r="AA35" s="2">
        <f t="shared" si="30"/>
        <v>7.0509418944016966E-2</v>
      </c>
      <c r="AB35" s="5">
        <v>103.75896144158108</v>
      </c>
      <c r="AC35" s="2">
        <f t="shared" si="30"/>
        <v>1.8047913308011809E-2</v>
      </c>
      <c r="AD35" s="5">
        <v>1.254</v>
      </c>
      <c r="AE35" s="2">
        <f t="shared" si="55"/>
        <v>-0.67697063369397226</v>
      </c>
      <c r="AF35" s="5">
        <v>675.33199999999999</v>
      </c>
      <c r="AG35" s="2">
        <f t="shared" si="66"/>
        <v>-6.0125077824075834E-3</v>
      </c>
      <c r="AH35" s="25">
        <v>324.85899999999998</v>
      </c>
      <c r="AI35" s="2">
        <f t="shared" si="57"/>
        <v>-2.4271640535832306E-2</v>
      </c>
      <c r="AJ35" s="5">
        <v>6.7</v>
      </c>
    </row>
    <row r="36" spans="1:36" ht="15.6" x14ac:dyDescent="0.3">
      <c r="A36" s="26" t="s">
        <v>14</v>
      </c>
      <c r="B36" s="23">
        <v>2017</v>
      </c>
      <c r="C36" s="29">
        <v>65.038899999999998</v>
      </c>
      <c r="D36" s="6"/>
      <c r="E36" s="5">
        <f t="shared" si="61"/>
        <v>202.17252098228164</v>
      </c>
      <c r="F36" s="6"/>
      <c r="G36" s="5">
        <v>5383.4859999999999</v>
      </c>
      <c r="H36" s="6"/>
      <c r="I36" s="5">
        <f t="shared" si="28"/>
        <v>24.666624330000001</v>
      </c>
      <c r="J36" s="6">
        <v>24.666624330000001</v>
      </c>
      <c r="K36" s="6">
        <v>0</v>
      </c>
      <c r="L36" s="2" t="s">
        <v>7</v>
      </c>
      <c r="M36" s="1" t="s">
        <v>7</v>
      </c>
      <c r="N36" s="5">
        <v>9.988391</v>
      </c>
      <c r="O36" s="6"/>
      <c r="P36" s="5">
        <f t="shared" si="17"/>
        <v>31.04877525645011</v>
      </c>
      <c r="Q36" s="6"/>
      <c r="R36" s="5">
        <v>6.7320000000000002</v>
      </c>
      <c r="S36" s="46">
        <f>R36+T36</f>
        <v>7.0630000000000006</v>
      </c>
      <c r="T36" s="46">
        <v>0.33100000000000002</v>
      </c>
      <c r="U36" s="46">
        <f t="shared" ref="U36:U38" si="68">100-V36</f>
        <v>85.5</v>
      </c>
      <c r="V36" s="46">
        <v>14.5</v>
      </c>
      <c r="W36" s="5">
        <v>102.7</v>
      </c>
      <c r="X36" s="5">
        <v>98.2</v>
      </c>
      <c r="Y36" s="5"/>
      <c r="Z36" s="5">
        <v>31251</v>
      </c>
      <c r="AA36" s="5"/>
      <c r="AB36" s="5">
        <v>101.63902628261081</v>
      </c>
      <c r="AC36" s="5"/>
      <c r="AD36" s="5">
        <v>7.859</v>
      </c>
      <c r="AE36" s="18"/>
      <c r="AF36" s="5">
        <v>321.7</v>
      </c>
      <c r="AG36" s="5"/>
      <c r="AH36" s="25">
        <v>126.468</v>
      </c>
      <c r="AI36" s="5"/>
      <c r="AJ36" s="5">
        <v>18.3</v>
      </c>
    </row>
    <row r="37" spans="1:36" ht="15.6" x14ac:dyDescent="0.3">
      <c r="A37" s="26" t="s">
        <v>14</v>
      </c>
      <c r="B37" s="23">
        <v>2018</v>
      </c>
      <c r="C37" s="30">
        <v>73.681600000000003</v>
      </c>
      <c r="D37" s="1">
        <f t="shared" ref="D37:H39" si="69">C37/C36-1</f>
        <v>0.13288508876995153</v>
      </c>
      <c r="E37" s="3">
        <f t="shared" si="61"/>
        <v>227.11583334103932</v>
      </c>
      <c r="F37" s="1">
        <f t="shared" si="69"/>
        <v>0.12337637299850313</v>
      </c>
      <c r="G37" s="5">
        <v>5760.0120000000006</v>
      </c>
      <c r="H37" s="1">
        <f t="shared" si="69"/>
        <v>6.9940926752665611E-2</v>
      </c>
      <c r="I37" s="3">
        <f t="shared" si="28"/>
        <v>28.403790999999998</v>
      </c>
      <c r="J37" s="4">
        <v>28.403790999999998</v>
      </c>
      <c r="K37" s="4">
        <v>0</v>
      </c>
      <c r="L37" s="3">
        <f t="shared" ref="L37:L39" si="70">G37/I36</f>
        <v>233.51440079275739</v>
      </c>
      <c r="M37" s="1" t="s">
        <v>7</v>
      </c>
      <c r="N37" s="3">
        <v>13.092116000000001</v>
      </c>
      <c r="O37" s="1">
        <f>N37/N36-1</f>
        <v>0.31073323020694721</v>
      </c>
      <c r="P37" s="3">
        <f t="shared" si="17"/>
        <v>40.355079633688121</v>
      </c>
      <c r="Q37" s="1">
        <f t="shared" ref="Q37:Q39" si="71">P37/P36-1</f>
        <v>0.29973177042803667</v>
      </c>
      <c r="R37" s="46">
        <v>5.4880000000000004</v>
      </c>
      <c r="S37" s="46">
        <f>R37+T37</f>
        <v>8.3530000000000015</v>
      </c>
      <c r="T37" s="46">
        <v>2.8650000000000002</v>
      </c>
      <c r="U37" s="46">
        <f t="shared" si="68"/>
        <v>82.1</v>
      </c>
      <c r="V37" s="46">
        <v>17.899999999999999</v>
      </c>
      <c r="W37" s="5">
        <v>103.8</v>
      </c>
      <c r="X37" s="5">
        <v>101.7</v>
      </c>
      <c r="Y37" s="2">
        <f t="shared" si="30"/>
        <v>3.5641547861507084E-2</v>
      </c>
      <c r="Z37" s="5">
        <v>35779</v>
      </c>
      <c r="AA37" s="2">
        <f t="shared" si="30"/>
        <v>0.14489136347636866</v>
      </c>
      <c r="AB37" s="5">
        <v>110.99250605457701</v>
      </c>
      <c r="AC37" s="2">
        <f t="shared" si="30"/>
        <v>9.2026459855671261E-2</v>
      </c>
      <c r="AD37" s="3">
        <v>6.9630000000000001</v>
      </c>
      <c r="AE37" s="2">
        <f t="shared" si="55"/>
        <v>-0.11400941595622849</v>
      </c>
      <c r="AF37" s="3">
        <v>324.423</v>
      </c>
      <c r="AG37" s="2">
        <f t="shared" ref="AG37:AG39" si="72">AF37/AF36-1</f>
        <v>8.4644078333850903E-3</v>
      </c>
      <c r="AH37" s="25">
        <v>127.102</v>
      </c>
      <c r="AI37" s="2">
        <f t="shared" si="57"/>
        <v>5.0131258500174525E-3</v>
      </c>
      <c r="AJ37" s="5">
        <v>14.8</v>
      </c>
    </row>
    <row r="38" spans="1:36" ht="15.6" x14ac:dyDescent="0.3">
      <c r="A38" s="26" t="s">
        <v>14</v>
      </c>
      <c r="B38" s="23">
        <v>2019</v>
      </c>
      <c r="C38" s="29">
        <v>79.211500000000001</v>
      </c>
      <c r="D38" s="1">
        <f t="shared" si="69"/>
        <v>7.5051301817550042E-2</v>
      </c>
      <c r="E38" s="5">
        <f t="shared" si="61"/>
        <v>241.95361396285085</v>
      </c>
      <c r="F38" s="1">
        <f t="shared" si="69"/>
        <v>6.5331335132108537E-2</v>
      </c>
      <c r="G38" s="5">
        <v>6694.0930000000008</v>
      </c>
      <c r="H38" s="1">
        <f t="shared" si="69"/>
        <v>0.16216650243089781</v>
      </c>
      <c r="I38" s="5">
        <f t="shared" si="28"/>
        <v>531.65774509999994</v>
      </c>
      <c r="J38" s="6">
        <v>531.65774509999994</v>
      </c>
      <c r="K38" s="6">
        <v>0</v>
      </c>
      <c r="L38" s="3">
        <f t="shared" si="70"/>
        <v>235.67604056796506</v>
      </c>
      <c r="M38" s="1">
        <f t="shared" ref="M38:M39" si="73">L38/L37-1</f>
        <v>9.2569870118037745E-3</v>
      </c>
      <c r="N38" s="5">
        <v>18.914726999999999</v>
      </c>
      <c r="O38" s="1">
        <f>N38/N37-1</f>
        <v>0.44474178200070935</v>
      </c>
      <c r="P38" s="5">
        <f t="shared" si="17"/>
        <v>57.775532022126995</v>
      </c>
      <c r="Q38" s="1">
        <f t="shared" si="71"/>
        <v>0.43167929654874015</v>
      </c>
      <c r="R38" s="46">
        <v>4.9119999999999999</v>
      </c>
      <c r="S38" s="46">
        <f>R38+T38</f>
        <v>5.39</v>
      </c>
      <c r="T38" s="46">
        <v>0.47799999999999998</v>
      </c>
      <c r="U38" s="46">
        <f t="shared" si="68"/>
        <v>63.2</v>
      </c>
      <c r="V38" s="46">
        <v>36.799999999999997</v>
      </c>
      <c r="W38" s="5">
        <v>103.3</v>
      </c>
      <c r="X38" s="5">
        <v>103.4</v>
      </c>
      <c r="Y38" s="2">
        <f t="shared" si="30"/>
        <v>1.6715830875122961E-2</v>
      </c>
      <c r="Z38" s="5">
        <v>39673</v>
      </c>
      <c r="AA38" s="2">
        <f t="shared" si="30"/>
        <v>0.10883479135805918</v>
      </c>
      <c r="AB38" s="5">
        <v>106.78307008223426</v>
      </c>
      <c r="AC38" s="2">
        <f t="shared" si="30"/>
        <v>-3.7925407056516813E-2</v>
      </c>
      <c r="AD38" s="5">
        <v>5.7149999999999999</v>
      </c>
      <c r="AE38" s="2">
        <f t="shared" si="55"/>
        <v>-0.1792330891856958</v>
      </c>
      <c r="AF38" s="5">
        <v>327.38299999999998</v>
      </c>
      <c r="AG38" s="2">
        <f t="shared" si="72"/>
        <v>9.1238907229140853E-3</v>
      </c>
      <c r="AH38" s="25">
        <v>116.8</v>
      </c>
      <c r="AI38" s="2">
        <f t="shared" si="57"/>
        <v>-8.1053012541108749E-2</v>
      </c>
      <c r="AJ38" s="5">
        <v>12.4</v>
      </c>
    </row>
    <row r="39" spans="1:36" ht="15.6" x14ac:dyDescent="0.3">
      <c r="A39" s="26" t="s">
        <v>14</v>
      </c>
      <c r="B39" s="23">
        <v>2020</v>
      </c>
      <c r="C39" s="28" t="s">
        <v>7</v>
      </c>
      <c r="D39" s="28" t="s">
        <v>7</v>
      </c>
      <c r="E39" s="28" t="s">
        <v>7</v>
      </c>
      <c r="F39" s="28" t="s">
        <v>7</v>
      </c>
      <c r="G39" s="5">
        <v>6364.0339999999997</v>
      </c>
      <c r="H39" s="1">
        <f t="shared" si="69"/>
        <v>-4.930600755023884E-2</v>
      </c>
      <c r="I39" s="5">
        <f t="shared" si="28"/>
        <v>1380.9499171729294</v>
      </c>
      <c r="J39" s="6">
        <v>380.9499171729293</v>
      </c>
      <c r="K39" s="6">
        <v>1000</v>
      </c>
      <c r="L39" s="3">
        <f t="shared" si="70"/>
        <v>11.970170769924518</v>
      </c>
      <c r="M39" s="1">
        <f t="shared" si="73"/>
        <v>-0.94920921642659506</v>
      </c>
      <c r="N39" s="5">
        <v>17.900966</v>
      </c>
      <c r="O39" s="1">
        <f>N39/N38-1</f>
        <v>-5.3596385504268595E-2</v>
      </c>
      <c r="P39" s="5">
        <f t="shared" si="17"/>
        <v>54.184927111584656</v>
      </c>
      <c r="Q39" s="1">
        <f t="shared" si="71"/>
        <v>-6.2147500591897664E-2</v>
      </c>
      <c r="R39" s="46">
        <v>0.63700000000000001</v>
      </c>
      <c r="S39" s="46">
        <v>3.637</v>
      </c>
      <c r="T39" s="46">
        <f>S39-R39</f>
        <v>3</v>
      </c>
      <c r="U39" s="47">
        <v>64.7</v>
      </c>
      <c r="V39" s="46">
        <f t="shared" si="25"/>
        <v>35.299999999999997</v>
      </c>
      <c r="W39" s="5">
        <v>105.1</v>
      </c>
      <c r="X39" s="5">
        <v>103</v>
      </c>
      <c r="Y39" s="2">
        <f t="shared" si="30"/>
        <v>-3.8684719535784229E-3</v>
      </c>
      <c r="Z39" s="5">
        <v>44104</v>
      </c>
      <c r="AA39" s="2">
        <f t="shared" si="30"/>
        <v>0.11168804980717373</v>
      </c>
      <c r="AB39" s="5">
        <v>107.0156866519103</v>
      </c>
      <c r="AC39" s="2">
        <f t="shared" si="30"/>
        <v>2.1784030885878547E-3</v>
      </c>
      <c r="AD39" s="5">
        <v>3.4</v>
      </c>
      <c r="AE39" s="2">
        <f t="shared" si="55"/>
        <v>-0.40507436570428701</v>
      </c>
      <c r="AF39" s="5">
        <v>330.36799999999999</v>
      </c>
      <c r="AG39" s="2">
        <f t="shared" si="72"/>
        <v>9.1177611543666881E-3</v>
      </c>
      <c r="AH39" s="25">
        <v>130.244</v>
      </c>
      <c r="AI39" s="2">
        <f t="shared" si="57"/>
        <v>0.11510273972602736</v>
      </c>
      <c r="AJ39" s="5">
        <v>18</v>
      </c>
    </row>
    <row r="40" spans="1:36" ht="15.6" x14ac:dyDescent="0.3">
      <c r="A40" s="26" t="s">
        <v>15</v>
      </c>
      <c r="B40" s="23">
        <v>2017</v>
      </c>
      <c r="C40" s="29">
        <v>331.75440000000003</v>
      </c>
      <c r="D40" s="6"/>
      <c r="E40" s="5">
        <f>C40/AF40*1000</f>
        <v>258.51663679576097</v>
      </c>
      <c r="F40" s="6"/>
      <c r="G40" s="5">
        <v>31750.477999999999</v>
      </c>
      <c r="H40" s="6"/>
      <c r="I40" s="5">
        <f t="shared" si="28"/>
        <v>229.92548124000001</v>
      </c>
      <c r="J40" s="6">
        <v>229.92548124000001</v>
      </c>
      <c r="K40" s="6">
        <v>0</v>
      </c>
      <c r="L40" s="2" t="s">
        <v>7</v>
      </c>
      <c r="M40" s="1" t="s">
        <v>7</v>
      </c>
      <c r="N40" s="5">
        <v>57.860714000000002</v>
      </c>
      <c r="O40" s="6"/>
      <c r="P40" s="5">
        <f t="shared" ref="P40:P59" si="74">N40/AF40*1000</f>
        <v>45.087441751733813</v>
      </c>
      <c r="Q40" s="6"/>
      <c r="R40" s="5">
        <v>9.7170000000000005</v>
      </c>
      <c r="S40" s="46">
        <f>R40+T40</f>
        <v>14.615</v>
      </c>
      <c r="T40" s="46">
        <v>4.8979999999999997</v>
      </c>
      <c r="U40" s="46">
        <f t="shared" ref="U40:U42" si="75">100-V40</f>
        <v>71.400000000000006</v>
      </c>
      <c r="V40" s="46">
        <v>28.6</v>
      </c>
      <c r="W40" s="5">
        <v>102</v>
      </c>
      <c r="X40" s="5">
        <v>98.9</v>
      </c>
      <c r="Y40" s="5"/>
      <c r="Z40" s="5">
        <v>25215</v>
      </c>
      <c r="AA40" s="5"/>
      <c r="AB40" s="5">
        <v>104.77672925381847</v>
      </c>
      <c r="AC40" s="5"/>
      <c r="AD40" s="5">
        <v>19.684999999999999</v>
      </c>
      <c r="AE40" s="18"/>
      <c r="AF40" s="5">
        <v>1283.3</v>
      </c>
      <c r="AG40" s="5"/>
      <c r="AH40" s="25">
        <v>670.81100000000004</v>
      </c>
      <c r="AI40" s="5"/>
      <c r="AJ40" s="5">
        <v>5.3</v>
      </c>
    </row>
    <row r="41" spans="1:36" ht="15.6" x14ac:dyDescent="0.3">
      <c r="A41" s="26" t="s">
        <v>15</v>
      </c>
      <c r="B41" s="23">
        <v>2018</v>
      </c>
      <c r="C41" s="30">
        <v>353.26549999999997</v>
      </c>
      <c r="D41" s="1">
        <f t="shared" ref="D41:H43" si="76">C41/C40-1</f>
        <v>6.4840436178088101E-2</v>
      </c>
      <c r="E41" s="3">
        <f>C41/AF41*1000</f>
        <v>277.70065301008015</v>
      </c>
      <c r="F41" s="1">
        <f t="shared" si="76"/>
        <v>7.4208052727667839E-2</v>
      </c>
      <c r="G41" s="5">
        <v>34565.097999999998</v>
      </c>
      <c r="H41" s="1">
        <f t="shared" si="76"/>
        <v>8.8648114211067996E-2</v>
      </c>
      <c r="I41" s="3">
        <f t="shared" si="28"/>
        <v>41.6633</v>
      </c>
      <c r="J41" s="4">
        <v>41.6633</v>
      </c>
      <c r="K41" s="4">
        <v>0</v>
      </c>
      <c r="L41" s="3">
        <f t="shared" ref="L41:L43" si="77">G41/I40</f>
        <v>150.33174145635638</v>
      </c>
      <c r="M41" s="1" t="s">
        <v>7</v>
      </c>
      <c r="N41" s="3">
        <v>59.508268999999999</v>
      </c>
      <c r="O41" s="1">
        <f>N41/N40-1</f>
        <v>2.84745017145831E-2</v>
      </c>
      <c r="P41" s="3">
        <f t="shared" si="74"/>
        <v>46.779221749079682</v>
      </c>
      <c r="Q41" s="1">
        <f t="shared" ref="Q41:Q43" si="78">P41/P40-1</f>
        <v>3.7522199788166288E-2</v>
      </c>
      <c r="R41" s="46">
        <v>7.5679999999999996</v>
      </c>
      <c r="S41" s="46">
        <f>R41+T41</f>
        <v>14.332999999999998</v>
      </c>
      <c r="T41" s="46">
        <v>6.7649999999999997</v>
      </c>
      <c r="U41" s="46">
        <f t="shared" si="75"/>
        <v>68.8</v>
      </c>
      <c r="V41" s="46">
        <v>31.2</v>
      </c>
      <c r="W41" s="5">
        <v>104.3</v>
      </c>
      <c r="X41" s="5">
        <v>98.6</v>
      </c>
      <c r="Y41" s="2">
        <f t="shared" si="30"/>
        <v>-3.0333670374116384E-3</v>
      </c>
      <c r="Z41" s="5">
        <v>27932</v>
      </c>
      <c r="AA41" s="2">
        <f t="shared" si="30"/>
        <v>0.10775332143565342</v>
      </c>
      <c r="AB41" s="5">
        <v>107.86388587812425</v>
      </c>
      <c r="AC41" s="2">
        <f t="shared" si="30"/>
        <v>2.9464143863731751E-2</v>
      </c>
      <c r="AD41" s="3">
        <v>47.448999999999998</v>
      </c>
      <c r="AE41" s="2">
        <f t="shared" si="55"/>
        <v>1.4104140208280418</v>
      </c>
      <c r="AF41" s="3">
        <v>1272.1089999999999</v>
      </c>
      <c r="AG41" s="2">
        <f t="shared" ref="AG41:AG43" si="79">AF41/AF40-1</f>
        <v>-8.7204862463959865E-3</v>
      </c>
      <c r="AH41" s="25">
        <v>666.101</v>
      </c>
      <c r="AI41" s="2">
        <f t="shared" si="57"/>
        <v>-7.0213517667421232E-3</v>
      </c>
      <c r="AJ41" s="5">
        <v>5.0999999999999996</v>
      </c>
    </row>
    <row r="42" spans="1:36" ht="15.6" x14ac:dyDescent="0.3">
      <c r="A42" s="26" t="s">
        <v>15</v>
      </c>
      <c r="B42" s="23">
        <v>2019</v>
      </c>
      <c r="C42" s="29">
        <v>370.2559</v>
      </c>
      <c r="D42" s="1">
        <f t="shared" si="76"/>
        <v>4.8095271120446315E-2</v>
      </c>
      <c r="E42" s="5">
        <f>C42/AF42*1000</f>
        <v>293.29476664327211</v>
      </c>
      <c r="F42" s="1">
        <f t="shared" si="76"/>
        <v>5.6154400301773544E-2</v>
      </c>
      <c r="G42" s="5">
        <v>36945.917000000001</v>
      </c>
      <c r="H42" s="1">
        <f t="shared" si="76"/>
        <v>6.887927816666406E-2</v>
      </c>
      <c r="I42" s="5">
        <f t="shared" si="28"/>
        <v>348.12167209999996</v>
      </c>
      <c r="J42" s="6">
        <v>348.12167209999996</v>
      </c>
      <c r="K42" s="6">
        <v>0</v>
      </c>
      <c r="L42" s="3">
        <f t="shared" si="77"/>
        <v>886.77365931167242</v>
      </c>
      <c r="M42" s="1">
        <f t="shared" ref="M42:M43" si="80">L42/L41-1</f>
        <v>4.8987785993892476</v>
      </c>
      <c r="N42" s="5">
        <v>72.234217000000001</v>
      </c>
      <c r="O42" s="1">
        <f>N42/N41-1</f>
        <v>0.21385175898831821</v>
      </c>
      <c r="P42" s="5">
        <f t="shared" si="74"/>
        <v>57.21966299166192</v>
      </c>
      <c r="Q42" s="1">
        <f t="shared" si="78"/>
        <v>0.22318544114701178</v>
      </c>
      <c r="R42" s="46">
        <v>9.76</v>
      </c>
      <c r="S42" s="46">
        <f>R42+T42</f>
        <v>15.321999999999999</v>
      </c>
      <c r="T42" s="46">
        <v>5.5620000000000003</v>
      </c>
      <c r="U42" s="46">
        <f t="shared" si="75"/>
        <v>72.2</v>
      </c>
      <c r="V42" s="46">
        <v>27.8</v>
      </c>
      <c r="W42" s="5">
        <v>102.7</v>
      </c>
      <c r="X42" s="5">
        <v>101.3</v>
      </c>
      <c r="Y42" s="2">
        <f t="shared" si="30"/>
        <v>2.738336713995948E-2</v>
      </c>
      <c r="Z42" s="5">
        <v>30213</v>
      </c>
      <c r="AA42" s="2">
        <f t="shared" si="30"/>
        <v>8.166260919375623E-2</v>
      </c>
      <c r="AB42" s="5">
        <v>104.09748144417105</v>
      </c>
      <c r="AC42" s="2">
        <f t="shared" si="30"/>
        <v>-3.4918122996318468E-2</v>
      </c>
      <c r="AD42" s="5">
        <v>42.024000000000001</v>
      </c>
      <c r="AE42" s="2">
        <f t="shared" si="55"/>
        <v>-0.11433328415772714</v>
      </c>
      <c r="AF42" s="5">
        <v>1262.402</v>
      </c>
      <c r="AG42" s="2">
        <f t="shared" si="79"/>
        <v>-7.6306354251088893E-3</v>
      </c>
      <c r="AH42" s="25">
        <v>636.20899999999995</v>
      </c>
      <c r="AI42" s="2">
        <f t="shared" si="57"/>
        <v>-4.4876077351632904E-2</v>
      </c>
      <c r="AJ42" s="5">
        <v>4.8</v>
      </c>
    </row>
    <row r="43" spans="1:36" ht="15.6" x14ac:dyDescent="0.3">
      <c r="A43" s="26" t="s">
        <v>15</v>
      </c>
      <c r="B43" s="23">
        <v>2020</v>
      </c>
      <c r="C43" s="28" t="s">
        <v>7</v>
      </c>
      <c r="D43" s="28" t="s">
        <v>7</v>
      </c>
      <c r="E43" s="28" t="s">
        <v>7</v>
      </c>
      <c r="F43" s="28" t="s">
        <v>7</v>
      </c>
      <c r="G43" s="5">
        <v>36803.67</v>
      </c>
      <c r="H43" s="1">
        <f t="shared" si="76"/>
        <v>-3.8501412754217146E-3</v>
      </c>
      <c r="I43" s="5">
        <f t="shared" si="28"/>
        <v>354.54682323232322</v>
      </c>
      <c r="J43" s="6">
        <v>354.54682323232322</v>
      </c>
      <c r="K43" s="6">
        <v>0</v>
      </c>
      <c r="L43" s="3">
        <f t="shared" si="77"/>
        <v>105.72070902103427</v>
      </c>
      <c r="M43" s="1">
        <f t="shared" si="80"/>
        <v>-0.88078050367091831</v>
      </c>
      <c r="N43" s="5">
        <v>66.44008500000001</v>
      </c>
      <c r="O43" s="1">
        <f>N43/N42-1</f>
        <v>-8.0213121158356215E-2</v>
      </c>
      <c r="P43" s="5">
        <f t="shared" si="74"/>
        <v>53.144712771752395</v>
      </c>
      <c r="Q43" s="1">
        <f t="shared" si="78"/>
        <v>-7.1215907379659438E-2</v>
      </c>
      <c r="R43" s="46">
        <v>16.073</v>
      </c>
      <c r="S43" s="46">
        <v>19.591000000000001</v>
      </c>
      <c r="T43" s="46">
        <f>S43-R43</f>
        <v>3.5180000000000007</v>
      </c>
      <c r="U43" s="47">
        <v>69.3</v>
      </c>
      <c r="V43" s="46">
        <f t="shared" si="25"/>
        <v>30.700000000000003</v>
      </c>
      <c r="W43" s="5">
        <v>105.3</v>
      </c>
      <c r="X43" s="5">
        <v>97.3</v>
      </c>
      <c r="Y43" s="2">
        <f t="shared" si="30"/>
        <v>-3.9486673247778881E-2</v>
      </c>
      <c r="Z43" s="5">
        <v>32692</v>
      </c>
      <c r="AA43" s="2">
        <f t="shared" si="30"/>
        <v>8.2050772846125941E-2</v>
      </c>
      <c r="AB43" s="5">
        <v>104.12857280338754</v>
      </c>
      <c r="AC43" s="2">
        <f t="shared" si="30"/>
        <v>2.9867542216344134E-4</v>
      </c>
      <c r="AD43" s="5" t="s">
        <v>7</v>
      </c>
      <c r="AE43" s="18" t="s">
        <v>7</v>
      </c>
      <c r="AF43" s="5">
        <v>1250.173</v>
      </c>
      <c r="AG43" s="2">
        <f t="shared" si="79"/>
        <v>-9.6870885819255736E-3</v>
      </c>
      <c r="AH43" s="25">
        <v>631.23400000000004</v>
      </c>
      <c r="AI43" s="2">
        <f t="shared" si="57"/>
        <v>-7.8197573438916201E-3</v>
      </c>
      <c r="AJ43" s="5">
        <v>5.4</v>
      </c>
    </row>
    <row r="44" spans="1:36" ht="15.6" x14ac:dyDescent="0.3">
      <c r="A44" s="26" t="s">
        <v>16</v>
      </c>
      <c r="B44" s="23">
        <v>2017</v>
      </c>
      <c r="C44" s="29">
        <v>209.9855</v>
      </c>
      <c r="D44" s="6"/>
      <c r="E44" s="5">
        <f t="shared" ref="E44:E50" si="81">C44/AF44*1000</f>
        <v>248.35659373151981</v>
      </c>
      <c r="F44" s="6"/>
      <c r="G44" s="5">
        <v>19323.841</v>
      </c>
      <c r="H44" s="6"/>
      <c r="I44" s="5">
        <f t="shared" si="28"/>
        <v>83.323523449999996</v>
      </c>
      <c r="J44" s="6">
        <v>83.323523449999996</v>
      </c>
      <c r="K44" s="6">
        <v>0</v>
      </c>
      <c r="L44" s="2" t="s">
        <v>7</v>
      </c>
      <c r="M44" s="1" t="s">
        <v>7</v>
      </c>
      <c r="N44" s="5">
        <v>22.851232</v>
      </c>
      <c r="O44" s="6"/>
      <c r="P44" s="5">
        <f t="shared" si="74"/>
        <v>27.026885866351272</v>
      </c>
      <c r="Q44" s="6"/>
      <c r="R44" s="5">
        <v>-169.36500000000001</v>
      </c>
      <c r="S44" s="46">
        <f>R44+T44</f>
        <v>9.5019999999999811</v>
      </c>
      <c r="T44" s="46">
        <v>178.86699999999999</v>
      </c>
      <c r="U44" s="46">
        <f t="shared" ref="U44:U46" si="82">100-V44</f>
        <v>66.900000000000006</v>
      </c>
      <c r="V44" s="46">
        <v>33.1</v>
      </c>
      <c r="W44" s="5">
        <v>102.5</v>
      </c>
      <c r="X44" s="5">
        <v>97.8</v>
      </c>
      <c r="Y44" s="5"/>
      <c r="Z44" s="5">
        <v>25433</v>
      </c>
      <c r="AA44" s="5"/>
      <c r="AB44" s="5">
        <v>105.10076173946584</v>
      </c>
      <c r="AC44" s="5"/>
      <c r="AD44" s="5" t="s">
        <v>7</v>
      </c>
      <c r="AE44" s="18"/>
      <c r="AF44" s="5">
        <v>845.5</v>
      </c>
      <c r="AG44" s="5"/>
      <c r="AH44" s="25">
        <v>402.38900000000001</v>
      </c>
      <c r="AI44" s="5"/>
      <c r="AJ44" s="5">
        <v>9.1</v>
      </c>
    </row>
    <row r="45" spans="1:36" ht="15.6" x14ac:dyDescent="0.3">
      <c r="A45" s="26" t="s">
        <v>16</v>
      </c>
      <c r="B45" s="23">
        <v>2018</v>
      </c>
      <c r="C45" s="30">
        <v>215.5899</v>
      </c>
      <c r="D45" s="1">
        <f t="shared" ref="D45:H47" si="83">C45/C44-1</f>
        <v>2.6689461891416411E-2</v>
      </c>
      <c r="E45" s="3">
        <f t="shared" si="81"/>
        <v>258.28398432492594</v>
      </c>
      <c r="F45" s="1">
        <f t="shared" si="83"/>
        <v>3.9972325454495028E-2</v>
      </c>
      <c r="G45" s="5">
        <v>20182.100000000002</v>
      </c>
      <c r="H45" s="1">
        <f t="shared" si="83"/>
        <v>4.4414513656990007E-2</v>
      </c>
      <c r="I45" s="3">
        <f t="shared" si="28"/>
        <v>45.910430159999997</v>
      </c>
      <c r="J45" s="4">
        <v>45.910430159999997</v>
      </c>
      <c r="K45" s="4">
        <v>0</v>
      </c>
      <c r="L45" s="3">
        <f t="shared" ref="L45:L47" si="84">G45/I44</f>
        <v>242.21371305920218</v>
      </c>
      <c r="M45" s="1" t="s">
        <v>7</v>
      </c>
      <c r="N45" s="3">
        <v>27.150694999999999</v>
      </c>
      <c r="O45" s="1">
        <f>N45/N44-1</f>
        <v>0.18815016188186262</v>
      </c>
      <c r="P45" s="3">
        <f t="shared" si="74"/>
        <v>32.527449949143467</v>
      </c>
      <c r="Q45" s="1">
        <f t="shared" ref="Q45:Q47" si="85">P45/P44-1</f>
        <v>0.20352193404717966</v>
      </c>
      <c r="R45" s="46">
        <v>6.2320000000000002</v>
      </c>
      <c r="S45" s="46">
        <f>R45+T45</f>
        <v>7.5810000000000004</v>
      </c>
      <c r="T45" s="46">
        <v>1.349</v>
      </c>
      <c r="U45" s="46">
        <f t="shared" si="82"/>
        <v>61.5</v>
      </c>
      <c r="V45" s="46">
        <v>38.5</v>
      </c>
      <c r="W45" s="5">
        <v>104.4</v>
      </c>
      <c r="X45" s="5">
        <v>94.5</v>
      </c>
      <c r="Y45" s="2">
        <f t="shared" si="30"/>
        <v>-3.3742331288343586E-2</v>
      </c>
      <c r="Z45" s="5">
        <v>28159</v>
      </c>
      <c r="AA45" s="2">
        <f t="shared" si="30"/>
        <v>0.10718358038768527</v>
      </c>
      <c r="AB45" s="5">
        <v>107.54618103345013</v>
      </c>
      <c r="AC45" s="2">
        <f t="shared" si="30"/>
        <v>2.3267379355881745E-2</v>
      </c>
      <c r="AD45" s="3" t="s">
        <v>7</v>
      </c>
      <c r="AE45" s="18" t="s">
        <v>7</v>
      </c>
      <c r="AF45" s="3">
        <v>834.70100000000002</v>
      </c>
      <c r="AG45" s="2">
        <f t="shared" ref="AG45:AG47" si="86">AF45/AF44-1</f>
        <v>-1.2772324068598406E-2</v>
      </c>
      <c r="AH45" s="25">
        <v>383.83800000000002</v>
      </c>
      <c r="AI45" s="2">
        <f t="shared" si="57"/>
        <v>-4.6102154879979262E-2</v>
      </c>
      <c r="AJ45" s="5">
        <v>8</v>
      </c>
    </row>
    <row r="46" spans="1:36" ht="15.6" x14ac:dyDescent="0.3">
      <c r="A46" s="26" t="s">
        <v>16</v>
      </c>
      <c r="B46" s="23">
        <v>2019</v>
      </c>
      <c r="C46" s="29">
        <v>233.46860000000001</v>
      </c>
      <c r="D46" s="1">
        <f t="shared" si="83"/>
        <v>8.2929209577999652E-2</v>
      </c>
      <c r="E46" s="5">
        <f t="shared" si="81"/>
        <v>282.25120471586115</v>
      </c>
      <c r="F46" s="1">
        <f t="shared" si="83"/>
        <v>9.2794063300432938E-2</v>
      </c>
      <c r="G46" s="5">
        <v>21220.272000000001</v>
      </c>
      <c r="H46" s="1">
        <f t="shared" si="83"/>
        <v>5.144023664534414E-2</v>
      </c>
      <c r="I46" s="5">
        <f t="shared" si="28"/>
        <v>912.97000003999995</v>
      </c>
      <c r="J46" s="6">
        <v>912.97000003999995</v>
      </c>
      <c r="K46" s="6">
        <v>0</v>
      </c>
      <c r="L46" s="3">
        <f t="shared" si="84"/>
        <v>462.21026302838726</v>
      </c>
      <c r="M46" s="1">
        <f t="shared" ref="M46:M47" si="87">L46/L45-1</f>
        <v>0.90827454478356984</v>
      </c>
      <c r="N46" s="5">
        <v>40.743333</v>
      </c>
      <c r="O46" s="1">
        <f>N46/N45-1</f>
        <v>0.5006368345267036</v>
      </c>
      <c r="P46" s="5">
        <f t="shared" si="74"/>
        <v>49.256537381855637</v>
      </c>
      <c r="Q46" s="1">
        <f t="shared" si="85"/>
        <v>0.51430676117765239</v>
      </c>
      <c r="R46" s="46">
        <v>99.980999999999995</v>
      </c>
      <c r="S46" s="46">
        <f>R46+T46</f>
        <v>101.03399999999999</v>
      </c>
      <c r="T46" s="46">
        <v>1.0529999999999999</v>
      </c>
      <c r="U46" s="46">
        <f t="shared" si="82"/>
        <v>65</v>
      </c>
      <c r="V46" s="46">
        <v>35</v>
      </c>
      <c r="W46" s="5">
        <v>103.2</v>
      </c>
      <c r="X46" s="5">
        <v>99.1</v>
      </c>
      <c r="Y46" s="2">
        <f t="shared" si="30"/>
        <v>4.8677248677248652E-2</v>
      </c>
      <c r="Z46" s="5">
        <v>30632</v>
      </c>
      <c r="AA46" s="2">
        <f t="shared" si="30"/>
        <v>8.7822720977307478E-2</v>
      </c>
      <c r="AB46" s="5">
        <v>104.07714992774947</v>
      </c>
      <c r="AC46" s="2">
        <f t="shared" si="30"/>
        <v>-3.2256199823791798E-2</v>
      </c>
      <c r="AD46" s="5">
        <v>0.17799999999999999</v>
      </c>
      <c r="AE46" s="18" t="s">
        <v>7</v>
      </c>
      <c r="AF46" s="5">
        <v>827.16600000000005</v>
      </c>
      <c r="AG46" s="2">
        <f t="shared" si="86"/>
        <v>-9.0271845846595644E-3</v>
      </c>
      <c r="AH46" s="25">
        <v>364.51</v>
      </c>
      <c r="AI46" s="2">
        <f t="shared" si="57"/>
        <v>-5.0354576670366247E-2</v>
      </c>
      <c r="AJ46" s="5">
        <v>7.8</v>
      </c>
    </row>
    <row r="47" spans="1:36" ht="15.6" x14ac:dyDescent="0.3">
      <c r="A47" s="26" t="s">
        <v>16</v>
      </c>
      <c r="B47" s="23">
        <v>2020</v>
      </c>
      <c r="C47" s="28">
        <v>228.03479999999999</v>
      </c>
      <c r="D47" s="1">
        <f t="shared" si="83"/>
        <v>-2.327422188679773E-2</v>
      </c>
      <c r="E47" s="5">
        <f t="shared" si="81"/>
        <v>278.57703067544622</v>
      </c>
      <c r="F47" s="1">
        <f t="shared" si="83"/>
        <v>-1.3017390108622129E-2</v>
      </c>
      <c r="G47" s="5">
        <v>21755.649000000001</v>
      </c>
      <c r="H47" s="1">
        <f t="shared" si="83"/>
        <v>2.5229506954482117E-2</v>
      </c>
      <c r="I47" s="5">
        <f t="shared" si="28"/>
        <v>1425.9629014679592</v>
      </c>
      <c r="J47" s="6">
        <v>425.96290146795923</v>
      </c>
      <c r="K47" s="6">
        <v>1000</v>
      </c>
      <c r="L47" s="3">
        <f t="shared" si="84"/>
        <v>23.829533280443851</v>
      </c>
      <c r="M47" s="1">
        <f t="shared" si="87"/>
        <v>-0.94844438735671188</v>
      </c>
      <c r="N47" s="5">
        <v>39.979469999999999</v>
      </c>
      <c r="O47" s="1">
        <f>N47/N46-1</f>
        <v>-1.8748171633381161E-2</v>
      </c>
      <c r="P47" s="5">
        <f t="shared" si="74"/>
        <v>48.84062450370768</v>
      </c>
      <c r="Q47" s="1">
        <f t="shared" si="85"/>
        <v>-8.4438107153906872E-3</v>
      </c>
      <c r="R47" s="46">
        <v>18.791</v>
      </c>
      <c r="S47" s="46">
        <v>20.776</v>
      </c>
      <c r="T47" s="46">
        <f>S47-R47</f>
        <v>1.9849999999999994</v>
      </c>
      <c r="U47" s="47">
        <v>66.3</v>
      </c>
      <c r="V47" s="46">
        <f t="shared" si="25"/>
        <v>33.700000000000003</v>
      </c>
      <c r="W47" s="5">
        <v>105.9</v>
      </c>
      <c r="X47" s="5">
        <v>97.1</v>
      </c>
      <c r="Y47" s="2">
        <f t="shared" si="30"/>
        <v>-2.0181634712411745E-2</v>
      </c>
      <c r="Z47" s="5">
        <v>33182</v>
      </c>
      <c r="AA47" s="2">
        <f t="shared" si="30"/>
        <v>8.3246278401671425E-2</v>
      </c>
      <c r="AB47" s="5">
        <v>104.26494656782516</v>
      </c>
      <c r="AC47" s="2">
        <f t="shared" si="30"/>
        <v>1.8043983737645597E-3</v>
      </c>
      <c r="AD47" s="5" t="s">
        <v>7</v>
      </c>
      <c r="AE47" s="18" t="s">
        <v>7</v>
      </c>
      <c r="AF47" s="5">
        <v>818.57</v>
      </c>
      <c r="AG47" s="2">
        <f t="shared" si="86"/>
        <v>-1.0392109927148896E-2</v>
      </c>
      <c r="AH47" s="25">
        <v>368.87099999999998</v>
      </c>
      <c r="AI47" s="2">
        <f t="shared" si="57"/>
        <v>1.1964006474445066E-2</v>
      </c>
      <c r="AJ47" s="5">
        <v>8.3000000000000007</v>
      </c>
    </row>
    <row r="48" spans="1:36" ht="15.6" x14ac:dyDescent="0.3">
      <c r="A48" s="26" t="s">
        <v>17</v>
      </c>
      <c r="B48" s="23">
        <v>2017</v>
      </c>
      <c r="C48" s="29">
        <v>165.85810000000001</v>
      </c>
      <c r="D48" s="6"/>
      <c r="E48" s="5">
        <f t="shared" si="81"/>
        <v>260.57831893165752</v>
      </c>
      <c r="F48" s="6"/>
      <c r="G48" s="5">
        <v>15295.992</v>
      </c>
      <c r="H48" s="6"/>
      <c r="I48" s="5">
        <f t="shared" si="28"/>
        <v>42.036286519999997</v>
      </c>
      <c r="J48" s="6">
        <v>42.036286519999997</v>
      </c>
      <c r="K48" s="6">
        <v>0</v>
      </c>
      <c r="L48" s="2" t="s">
        <v>7</v>
      </c>
      <c r="M48" s="1" t="s">
        <v>7</v>
      </c>
      <c r="N48" s="5">
        <v>29.266912999999999</v>
      </c>
      <c r="O48" s="6"/>
      <c r="P48" s="5">
        <f t="shared" si="74"/>
        <v>45.981010212097402</v>
      </c>
      <c r="Q48" s="6"/>
      <c r="R48" s="5">
        <v>10.558</v>
      </c>
      <c r="S48" s="46">
        <f>R48+T48</f>
        <v>12.981</v>
      </c>
      <c r="T48" s="46">
        <v>2.423</v>
      </c>
      <c r="U48" s="46">
        <f t="shared" ref="U48:U50" si="88">100-V48</f>
        <v>58.3</v>
      </c>
      <c r="V48" s="46">
        <v>41.7</v>
      </c>
      <c r="W48" s="5">
        <v>102.4</v>
      </c>
      <c r="X48" s="5">
        <v>101</v>
      </c>
      <c r="Y48" s="5"/>
      <c r="Z48" s="5">
        <v>23659</v>
      </c>
      <c r="AA48" s="5"/>
      <c r="AB48" s="5">
        <v>101.72430401695405</v>
      </c>
      <c r="AC48" s="5"/>
      <c r="AD48" s="5">
        <v>36.009</v>
      </c>
      <c r="AE48" s="18"/>
      <c r="AF48" s="5">
        <v>636.5</v>
      </c>
      <c r="AG48" s="5"/>
      <c r="AH48" s="25">
        <v>318.72199999999998</v>
      </c>
      <c r="AI48" s="5"/>
      <c r="AJ48" s="5">
        <v>6.5</v>
      </c>
    </row>
    <row r="49" spans="1:36" ht="15.6" x14ac:dyDescent="0.3">
      <c r="A49" s="26" t="s">
        <v>17</v>
      </c>
      <c r="B49" s="23">
        <v>2018</v>
      </c>
      <c r="C49" s="30">
        <v>180.7303</v>
      </c>
      <c r="D49" s="1">
        <f t="shared" ref="D49:H51" si="89">C49/C48-1</f>
        <v>8.9668216384970023E-2</v>
      </c>
      <c r="E49" s="3">
        <f t="shared" si="81"/>
        <v>287.03249895577079</v>
      </c>
      <c r="F49" s="1">
        <f t="shared" si="89"/>
        <v>0.10152103264988632</v>
      </c>
      <c r="G49" s="5">
        <v>17330.621999999999</v>
      </c>
      <c r="H49" s="1">
        <f t="shared" si="89"/>
        <v>0.1330171982307522</v>
      </c>
      <c r="I49" s="3">
        <f t="shared" si="28"/>
        <v>37.915299999999995</v>
      </c>
      <c r="J49" s="4">
        <v>37.915299999999995</v>
      </c>
      <c r="K49" s="4">
        <v>0</v>
      </c>
      <c r="L49" s="3">
        <f t="shared" ref="L49:L51" si="90">G49/I48</f>
        <v>412.27766376924012</v>
      </c>
      <c r="M49" s="1" t="s">
        <v>7</v>
      </c>
      <c r="N49" s="3">
        <v>31.297082999999997</v>
      </c>
      <c r="O49" s="1">
        <f>N49/N48-1</f>
        <v>6.936741158864268E-2</v>
      </c>
      <c r="P49" s="3">
        <f t="shared" si="74"/>
        <v>49.705444762257187</v>
      </c>
      <c r="Q49" s="1">
        <f t="shared" ref="Q49:Q51" si="91">P49/P48-1</f>
        <v>8.0999406776406602E-2</v>
      </c>
      <c r="R49" s="46">
        <v>6.1459999999999999</v>
      </c>
      <c r="S49" s="46">
        <f>R49+T49</f>
        <v>9</v>
      </c>
      <c r="T49" s="46">
        <v>2.8540000000000001</v>
      </c>
      <c r="U49" s="46">
        <f t="shared" si="88"/>
        <v>58.6</v>
      </c>
      <c r="V49" s="46">
        <v>41.4</v>
      </c>
      <c r="W49" s="5">
        <v>104.9</v>
      </c>
      <c r="X49" s="5">
        <v>98.6</v>
      </c>
      <c r="Y49" s="2">
        <f t="shared" si="30"/>
        <v>-2.3762376237623783E-2</v>
      </c>
      <c r="Z49" s="5">
        <v>26871</v>
      </c>
      <c r="AA49" s="2">
        <f t="shared" si="30"/>
        <v>0.13576228919227362</v>
      </c>
      <c r="AB49" s="5">
        <v>110.22397978676224</v>
      </c>
      <c r="AC49" s="2">
        <f t="shared" si="30"/>
        <v>8.355599826361626E-2</v>
      </c>
      <c r="AD49" s="3">
        <v>16.068000000000001</v>
      </c>
      <c r="AE49" s="2">
        <f t="shared" si="55"/>
        <v>-0.55377822211113892</v>
      </c>
      <c r="AF49" s="3">
        <v>629.65099999999995</v>
      </c>
      <c r="AG49" s="2">
        <f t="shared" ref="AG49:AG51" si="92">AF49/AF48-1</f>
        <v>-1.0760408483896367E-2</v>
      </c>
      <c r="AH49" s="25">
        <v>318.91800000000001</v>
      </c>
      <c r="AI49" s="2">
        <f t="shared" si="57"/>
        <v>6.1495598044691846E-4</v>
      </c>
      <c r="AJ49" s="5">
        <v>5.7</v>
      </c>
    </row>
    <row r="50" spans="1:36" ht="15.6" x14ac:dyDescent="0.3">
      <c r="A50" s="26" t="s">
        <v>17</v>
      </c>
      <c r="B50" s="23">
        <v>2019</v>
      </c>
      <c r="C50" s="29">
        <v>197.12960000000001</v>
      </c>
      <c r="D50" s="1">
        <f t="shared" si="89"/>
        <v>9.0739073636241452E-2</v>
      </c>
      <c r="E50" s="5">
        <f t="shared" si="81"/>
        <v>314.8456753152376</v>
      </c>
      <c r="F50" s="1">
        <f t="shared" si="89"/>
        <v>9.689904962208673E-2</v>
      </c>
      <c r="G50" s="5">
        <v>17606.087</v>
      </c>
      <c r="H50" s="1">
        <f t="shared" si="89"/>
        <v>1.5894697836003724E-2</v>
      </c>
      <c r="I50" s="5">
        <f t="shared" si="28"/>
        <v>482.73384199999992</v>
      </c>
      <c r="J50" s="6">
        <v>482.73384199999992</v>
      </c>
      <c r="K50" s="6">
        <v>0</v>
      </c>
      <c r="L50" s="3">
        <f t="shared" si="90"/>
        <v>464.35309756219789</v>
      </c>
      <c r="M50" s="1">
        <f t="shared" ref="M50:M51" si="93">L50/L49-1</f>
        <v>0.12631155740250199</v>
      </c>
      <c r="N50" s="5">
        <v>33.623250999999996</v>
      </c>
      <c r="O50" s="1">
        <f>N50/N49-1</f>
        <v>7.4325393200382228E-2</v>
      </c>
      <c r="P50" s="5">
        <f t="shared" si="74"/>
        <v>53.701398305423119</v>
      </c>
      <c r="Q50" s="1">
        <f t="shared" si="91"/>
        <v>8.0392672518648789E-2</v>
      </c>
      <c r="R50" s="46">
        <v>9.3510000000000009</v>
      </c>
      <c r="S50" s="46">
        <f>R50+T50</f>
        <v>10.645000000000001</v>
      </c>
      <c r="T50" s="46">
        <v>1.294</v>
      </c>
      <c r="U50" s="46">
        <f t="shared" si="88"/>
        <v>58.2</v>
      </c>
      <c r="V50" s="46">
        <v>41.8</v>
      </c>
      <c r="W50" s="5">
        <v>102.3</v>
      </c>
      <c r="X50" s="5">
        <v>101.4</v>
      </c>
      <c r="Y50" s="2">
        <f t="shared" si="30"/>
        <v>2.8397565922920975E-2</v>
      </c>
      <c r="Z50" s="5">
        <v>29441</v>
      </c>
      <c r="AA50" s="2">
        <f t="shared" si="30"/>
        <v>9.5642142086264093E-2</v>
      </c>
      <c r="AB50" s="5">
        <v>104.9</v>
      </c>
      <c r="AC50" s="2">
        <f t="shared" si="30"/>
        <v>-4.8301465770533181E-2</v>
      </c>
      <c r="AD50" s="5">
        <v>96.491</v>
      </c>
      <c r="AE50" s="2">
        <f t="shared" si="55"/>
        <v>5.0051655464276816</v>
      </c>
      <c r="AF50" s="5">
        <v>626.11500000000001</v>
      </c>
      <c r="AG50" s="2">
        <f t="shared" si="92"/>
        <v>-5.6158093928222463E-3</v>
      </c>
      <c r="AH50" s="25">
        <v>315.93599999999998</v>
      </c>
      <c r="AI50" s="2">
        <f t="shared" si="57"/>
        <v>-9.3503659247832216E-3</v>
      </c>
      <c r="AJ50" s="5">
        <v>5.0999999999999996</v>
      </c>
    </row>
    <row r="51" spans="1:36" ht="15.6" x14ac:dyDescent="0.3">
      <c r="A51" s="26" t="s">
        <v>17</v>
      </c>
      <c r="B51" s="23">
        <v>2020</v>
      </c>
      <c r="C51" s="28" t="s">
        <v>7</v>
      </c>
      <c r="D51" s="28" t="s">
        <v>7</v>
      </c>
      <c r="E51" s="28" t="s">
        <v>7</v>
      </c>
      <c r="F51" s="28" t="s">
        <v>7</v>
      </c>
      <c r="G51" s="5">
        <v>18912.228999999999</v>
      </c>
      <c r="H51" s="1">
        <f t="shared" si="89"/>
        <v>7.4186955909055774E-2</v>
      </c>
      <c r="I51" s="5">
        <f t="shared" si="28"/>
        <v>1532.4831313434343</v>
      </c>
      <c r="J51" s="6">
        <v>632.48313134343437</v>
      </c>
      <c r="K51" s="6">
        <v>900</v>
      </c>
      <c r="L51" s="3">
        <f t="shared" si="90"/>
        <v>39.177342366645185</v>
      </c>
      <c r="M51" s="1">
        <f t="shared" si="93"/>
        <v>-0.91563027667453523</v>
      </c>
      <c r="N51" s="5">
        <v>37.941313000000001</v>
      </c>
      <c r="O51" s="1">
        <f>N51/N50-1</f>
        <v>0.12842488074695702</v>
      </c>
      <c r="P51" s="5">
        <f t="shared" si="74"/>
        <v>61.171099026358768</v>
      </c>
      <c r="Q51" s="1">
        <f t="shared" si="91"/>
        <v>0.13909695011016709</v>
      </c>
      <c r="R51" s="46">
        <v>11.611000000000001</v>
      </c>
      <c r="S51" s="46">
        <v>14.663</v>
      </c>
      <c r="T51" s="46">
        <f>S51-R51</f>
        <v>3.0519999999999996</v>
      </c>
      <c r="U51" s="47">
        <v>58.4</v>
      </c>
      <c r="V51" s="46">
        <f t="shared" si="25"/>
        <v>41.6</v>
      </c>
      <c r="W51" s="5">
        <v>104.9</v>
      </c>
      <c r="X51" s="5">
        <v>98.8</v>
      </c>
      <c r="Y51" s="2">
        <f t="shared" si="30"/>
        <v>-2.5641025641025772E-2</v>
      </c>
      <c r="Z51" s="5">
        <v>31496</v>
      </c>
      <c r="AA51" s="2">
        <f t="shared" si="30"/>
        <v>6.9800618185523522E-2</v>
      </c>
      <c r="AB51" s="5">
        <v>103.86332750922152</v>
      </c>
      <c r="AC51" s="2">
        <f t="shared" si="30"/>
        <v>-9.8824832295375531E-3</v>
      </c>
      <c r="AD51" s="5">
        <v>0.79300000000000004</v>
      </c>
      <c r="AE51" s="2">
        <f t="shared" si="55"/>
        <v>-0.99178161693836731</v>
      </c>
      <c r="AF51" s="5">
        <v>620.24900000000002</v>
      </c>
      <c r="AG51" s="2">
        <f t="shared" si="92"/>
        <v>-9.3688859075409248E-3</v>
      </c>
      <c r="AH51" s="25">
        <v>300.91800000000001</v>
      </c>
      <c r="AI51" s="2">
        <f t="shared" si="57"/>
        <v>-4.7534943786083139E-2</v>
      </c>
      <c r="AJ51" s="5">
        <v>6.4</v>
      </c>
    </row>
    <row r="52" spans="1:36" ht="15.6" x14ac:dyDescent="0.3">
      <c r="A52" s="26" t="s">
        <v>18</v>
      </c>
      <c r="B52" s="23">
        <v>2017</v>
      </c>
      <c r="C52" s="29">
        <v>320.57240000000002</v>
      </c>
      <c r="D52" s="6"/>
      <c r="E52" s="5">
        <f>C52/AF52*1000</f>
        <v>310.15131578947376</v>
      </c>
      <c r="F52" s="6"/>
      <c r="G52" s="5">
        <v>23587.387999999999</v>
      </c>
      <c r="H52" s="6"/>
      <c r="I52" s="5">
        <f t="shared" si="28"/>
        <v>80.558163809999996</v>
      </c>
      <c r="J52" s="6">
        <v>80.558163809999996</v>
      </c>
      <c r="K52" s="6">
        <v>0</v>
      </c>
      <c r="L52" s="2" t="s">
        <v>7</v>
      </c>
      <c r="M52" s="1" t="s">
        <v>7</v>
      </c>
      <c r="N52" s="5">
        <v>111.07312899999999</v>
      </c>
      <c r="O52" s="6"/>
      <c r="P52" s="5">
        <f t="shared" si="74"/>
        <v>107.46239260835912</v>
      </c>
      <c r="Q52" s="6"/>
      <c r="R52" s="5">
        <v>8.36</v>
      </c>
      <c r="S52" s="46">
        <f>R52+T52</f>
        <v>13.129999999999999</v>
      </c>
      <c r="T52" s="46">
        <v>4.7699999999999996</v>
      </c>
      <c r="U52" s="46">
        <f t="shared" ref="U52:U54" si="94">100-V52</f>
        <v>70.400000000000006</v>
      </c>
      <c r="V52" s="46">
        <v>29.6</v>
      </c>
      <c r="W52" s="5">
        <v>102</v>
      </c>
      <c r="X52" s="5">
        <v>97</v>
      </c>
      <c r="Y52" s="5"/>
      <c r="Z52" s="5">
        <v>24253</v>
      </c>
      <c r="AA52" s="5"/>
      <c r="AB52" s="5">
        <v>102.90135396518376</v>
      </c>
      <c r="AC52" s="5"/>
      <c r="AD52" s="5">
        <v>5.84</v>
      </c>
      <c r="AE52" s="18"/>
      <c r="AF52" s="5">
        <v>1033.5999999999999</v>
      </c>
      <c r="AG52" s="5"/>
      <c r="AH52" s="25">
        <v>515.73599999999999</v>
      </c>
      <c r="AI52" s="5"/>
      <c r="AJ52" s="5">
        <v>4.4000000000000004</v>
      </c>
    </row>
    <row r="53" spans="1:36" ht="15.6" x14ac:dyDescent="0.3">
      <c r="A53" s="26" t="s">
        <v>18</v>
      </c>
      <c r="B53" s="23">
        <v>2018</v>
      </c>
      <c r="C53" s="30">
        <v>352.20259999999996</v>
      </c>
      <c r="D53" s="1">
        <f t="shared" ref="D53:H55" si="95">C53/C52-1</f>
        <v>9.8667882824597264E-2</v>
      </c>
      <c r="E53" s="3">
        <f>C53/AF53*1000</f>
        <v>346.66770344676883</v>
      </c>
      <c r="F53" s="1">
        <f t="shared" si="95"/>
        <v>0.11773732948494686</v>
      </c>
      <c r="G53" s="5">
        <v>25593.134000000002</v>
      </c>
      <c r="H53" s="1">
        <f t="shared" si="95"/>
        <v>8.5034680397846563E-2</v>
      </c>
      <c r="I53" s="3">
        <f t="shared" si="28"/>
        <v>65.118400000000008</v>
      </c>
      <c r="J53" s="4">
        <v>65.118400000000008</v>
      </c>
      <c r="K53" s="4">
        <v>0</v>
      </c>
      <c r="L53" s="3">
        <f t="shared" ref="L53:L55" si="96">G53/I52</f>
        <v>317.69758382728963</v>
      </c>
      <c r="M53" s="1" t="s">
        <v>7</v>
      </c>
      <c r="N53" s="3">
        <v>106.23033</v>
      </c>
      <c r="O53" s="1">
        <f>N53/N52-1</f>
        <v>-4.3600095212947498E-2</v>
      </c>
      <c r="P53" s="3">
        <f t="shared" si="74"/>
        <v>104.56091050291053</v>
      </c>
      <c r="Q53" s="1">
        <f t="shared" ref="Q53:Q55" si="97">P53/P52-1</f>
        <v>-2.6999976782788426E-2</v>
      </c>
      <c r="R53" s="46">
        <v>35.173999999999999</v>
      </c>
      <c r="S53" s="46">
        <f>R53+T53</f>
        <v>41.634999999999998</v>
      </c>
      <c r="T53" s="46">
        <v>6.4610000000000003</v>
      </c>
      <c r="U53" s="46">
        <f t="shared" si="94"/>
        <v>67.099999999999994</v>
      </c>
      <c r="V53" s="46">
        <v>32.9</v>
      </c>
      <c r="W53" s="5">
        <v>105</v>
      </c>
      <c r="X53" s="5">
        <v>98.8</v>
      </c>
      <c r="Y53" s="2">
        <f t="shared" si="30"/>
        <v>1.8556701030927769E-2</v>
      </c>
      <c r="Z53" s="5">
        <v>26660</v>
      </c>
      <c r="AA53" s="2">
        <f t="shared" si="30"/>
        <v>9.924545417061803E-2</v>
      </c>
      <c r="AB53" s="5">
        <v>106.7</v>
      </c>
      <c r="AC53" s="2">
        <f t="shared" si="30"/>
        <v>3.691541353383454E-2</v>
      </c>
      <c r="AD53" s="3">
        <v>9.3079999999999998</v>
      </c>
      <c r="AE53" s="2">
        <f t="shared" si="55"/>
        <v>0.59383561643835625</v>
      </c>
      <c r="AF53" s="3">
        <v>1015.966</v>
      </c>
      <c r="AG53" s="2">
        <f t="shared" ref="AG53:AG55" si="98">AF53/AF52-1</f>
        <v>-1.706075851393174E-2</v>
      </c>
      <c r="AH53" s="25">
        <v>506.476</v>
      </c>
      <c r="AI53" s="2">
        <f t="shared" si="57"/>
        <v>-1.7954922673615981E-2</v>
      </c>
      <c r="AJ53" s="5">
        <v>4.0999999999999996</v>
      </c>
    </row>
    <row r="54" spans="1:36" ht="15.6" x14ac:dyDescent="0.3">
      <c r="A54" s="26" t="s">
        <v>18</v>
      </c>
      <c r="B54" s="23">
        <v>2019</v>
      </c>
      <c r="C54" s="29">
        <v>354.30180000000001</v>
      </c>
      <c r="D54" s="1">
        <f t="shared" si="95"/>
        <v>5.9602058587870932E-3</v>
      </c>
      <c r="E54" s="5">
        <f>C54/AF54*1000</f>
        <v>351.92699662676256</v>
      </c>
      <c r="F54" s="1">
        <f t="shared" si="95"/>
        <v>1.5170992647145498E-2</v>
      </c>
      <c r="G54" s="5">
        <v>26222.617000000002</v>
      </c>
      <c r="H54" s="1">
        <f t="shared" si="95"/>
        <v>2.459577635157939E-2</v>
      </c>
      <c r="I54" s="5">
        <f t="shared" si="28"/>
        <v>368.16049390000006</v>
      </c>
      <c r="J54" s="6">
        <v>368.16049390000006</v>
      </c>
      <c r="K54" s="6">
        <v>0</v>
      </c>
      <c r="L54" s="3">
        <f t="shared" si="96"/>
        <v>402.69135912430278</v>
      </c>
      <c r="M54" s="1">
        <f t="shared" ref="M54:M55" si="99">L54/L53-1</f>
        <v>0.26753044286046079</v>
      </c>
      <c r="N54" s="5">
        <v>90.718856000000002</v>
      </c>
      <c r="O54" s="1">
        <f>N54/N53-1</f>
        <v>-0.1460173756402714</v>
      </c>
      <c r="P54" s="5">
        <f t="shared" si="74"/>
        <v>90.110788399877634</v>
      </c>
      <c r="Q54" s="1">
        <f t="shared" si="97"/>
        <v>-0.13819812809138332</v>
      </c>
      <c r="R54" s="46">
        <v>21.641999999999999</v>
      </c>
      <c r="S54" s="46">
        <f>R54+T54</f>
        <v>27.085999999999999</v>
      </c>
      <c r="T54" s="46">
        <v>5.444</v>
      </c>
      <c r="U54" s="46">
        <f t="shared" si="94"/>
        <v>66.900000000000006</v>
      </c>
      <c r="V54" s="46">
        <v>33.1</v>
      </c>
      <c r="W54" s="5">
        <v>104</v>
      </c>
      <c r="X54" s="5">
        <v>98.1</v>
      </c>
      <c r="Y54" s="2">
        <f t="shared" si="30"/>
        <v>-7.0850202429150189E-3</v>
      </c>
      <c r="Z54" s="5">
        <v>28697</v>
      </c>
      <c r="AA54" s="2">
        <f t="shared" si="30"/>
        <v>7.6406601650412576E-2</v>
      </c>
      <c r="AB54" s="5">
        <v>101.93102252835938</v>
      </c>
      <c r="AC54" s="2">
        <f t="shared" si="30"/>
        <v>-4.4695196547709704E-2</v>
      </c>
      <c r="AD54" s="5">
        <v>30.891999999999999</v>
      </c>
      <c r="AE54" s="2">
        <f t="shared" si="55"/>
        <v>2.3188654920498495</v>
      </c>
      <c r="AF54" s="5">
        <v>1006.748</v>
      </c>
      <c r="AG54" s="2">
        <f t="shared" si="98"/>
        <v>-9.0731382743123312E-3</v>
      </c>
      <c r="AH54" s="25">
        <v>498.387</v>
      </c>
      <c r="AI54" s="2">
        <f t="shared" si="57"/>
        <v>-1.5971141771772057E-2</v>
      </c>
      <c r="AJ54" s="5">
        <v>3.9</v>
      </c>
    </row>
    <row r="55" spans="1:36" ht="15.6" x14ac:dyDescent="0.3">
      <c r="A55" s="26" t="s">
        <v>18</v>
      </c>
      <c r="B55" s="23">
        <v>2020</v>
      </c>
      <c r="C55" s="28" t="s">
        <v>7</v>
      </c>
      <c r="D55" s="28" t="s">
        <v>7</v>
      </c>
      <c r="E55" s="28" t="s">
        <v>7</v>
      </c>
      <c r="F55" s="28" t="s">
        <v>7</v>
      </c>
      <c r="G55" s="5">
        <v>28459.616000000002</v>
      </c>
      <c r="H55" s="1">
        <f t="shared" si="95"/>
        <v>8.5307999579141924E-2</v>
      </c>
      <c r="I55" s="5">
        <f t="shared" si="28"/>
        <v>277.09908352857133</v>
      </c>
      <c r="J55" s="6">
        <v>277.09908352857133</v>
      </c>
      <c r="K55" s="6">
        <v>0</v>
      </c>
      <c r="L55" s="3">
        <f t="shared" si="96"/>
        <v>77.30219964266513</v>
      </c>
      <c r="M55" s="1">
        <f t="shared" si="99"/>
        <v>-0.80803611030848199</v>
      </c>
      <c r="N55" s="5">
        <v>97.284576000000001</v>
      </c>
      <c r="O55" s="1">
        <f>N55/N54-1</f>
        <v>7.2374369447515852E-2</v>
      </c>
      <c r="P55" s="5">
        <f t="shared" si="74"/>
        <v>97.830470022726828</v>
      </c>
      <c r="Q55" s="1">
        <f t="shared" si="97"/>
        <v>8.566878350450291E-2</v>
      </c>
      <c r="R55" s="46">
        <v>41.148000000000003</v>
      </c>
      <c r="S55" s="46">
        <v>46.765000000000001</v>
      </c>
      <c r="T55" s="46">
        <f>S55-R55</f>
        <v>5.6169999999999973</v>
      </c>
      <c r="U55" s="47">
        <v>72.900000000000006</v>
      </c>
      <c r="V55" s="46">
        <f t="shared" si="25"/>
        <v>27.099999999999994</v>
      </c>
      <c r="W55" s="5">
        <v>105.7</v>
      </c>
      <c r="X55" s="5">
        <v>93.9</v>
      </c>
      <c r="Y55" s="2">
        <f t="shared" si="30"/>
        <v>-4.2813455657492283E-2</v>
      </c>
      <c r="Z55" s="5">
        <v>31063</v>
      </c>
      <c r="AA55" s="2">
        <f t="shared" si="30"/>
        <v>8.2447642610725902E-2</v>
      </c>
      <c r="AB55" s="5">
        <v>104.07849172758755</v>
      </c>
      <c r="AC55" s="2">
        <f t="shared" si="30"/>
        <v>2.1067866739301166E-2</v>
      </c>
      <c r="AD55" s="5">
        <v>64.379000000000005</v>
      </c>
      <c r="AE55" s="2">
        <f t="shared" si="55"/>
        <v>1.0840023307005051</v>
      </c>
      <c r="AF55" s="5">
        <v>994.42</v>
      </c>
      <c r="AG55" s="2">
        <f t="shared" si="98"/>
        <v>-1.224536825501521E-2</v>
      </c>
      <c r="AH55" s="25">
        <v>498.63400000000001</v>
      </c>
      <c r="AI55" s="2">
        <f t="shared" si="57"/>
        <v>4.9559880173433157E-4</v>
      </c>
      <c r="AJ55" s="5">
        <v>4.5999999999999996</v>
      </c>
    </row>
    <row r="56" spans="1:36" ht="15.6" x14ac:dyDescent="0.3">
      <c r="A56" s="26" t="s">
        <v>19</v>
      </c>
      <c r="B56" s="23">
        <v>2017</v>
      </c>
      <c r="C56" s="29">
        <v>384.98340000000002</v>
      </c>
      <c r="D56" s="6"/>
      <c r="E56" s="5">
        <f>C56/AF56*1000</f>
        <v>201.17228405706226</v>
      </c>
      <c r="F56" s="6"/>
      <c r="G56" s="5">
        <v>50242.31</v>
      </c>
      <c r="H56" s="6"/>
      <c r="I56" s="5">
        <f t="shared" si="28"/>
        <v>58746.423306999997</v>
      </c>
      <c r="J56" s="6">
        <v>58746.423306999997</v>
      </c>
      <c r="K56" s="6">
        <v>0</v>
      </c>
      <c r="L56" s="2" t="s">
        <v>7</v>
      </c>
      <c r="M56" s="1" t="s">
        <v>7</v>
      </c>
      <c r="N56" s="5">
        <v>196.19302100000002</v>
      </c>
      <c r="O56" s="6"/>
      <c r="P56" s="5">
        <f t="shared" si="74"/>
        <v>102.52025970632806</v>
      </c>
      <c r="Q56" s="6"/>
      <c r="R56" s="5">
        <v>48.987000000000002</v>
      </c>
      <c r="S56" s="46">
        <f>R56+T56</f>
        <v>65.843999999999994</v>
      </c>
      <c r="T56" s="46">
        <v>16.856999999999999</v>
      </c>
      <c r="U56" s="46">
        <f t="shared" ref="U56:U58" si="100">100-V56</f>
        <v>57.8</v>
      </c>
      <c r="V56" s="46">
        <v>42.2</v>
      </c>
      <c r="W56" s="5">
        <v>101.4</v>
      </c>
      <c r="X56" s="5">
        <v>106.4</v>
      </c>
      <c r="Y56" s="5"/>
      <c r="Z56" s="5">
        <v>26165</v>
      </c>
      <c r="AA56" s="5"/>
      <c r="AB56" s="5">
        <v>103.56358077768223</v>
      </c>
      <c r="AC56" s="5"/>
      <c r="AD56" s="5">
        <v>19.375</v>
      </c>
      <c r="AE56" s="18"/>
      <c r="AF56" s="5">
        <v>1913.7</v>
      </c>
      <c r="AG56" s="5"/>
      <c r="AH56" s="25">
        <v>915.52499999999998</v>
      </c>
      <c r="AI56" s="5"/>
      <c r="AJ56" s="5">
        <v>6.4</v>
      </c>
    </row>
    <row r="57" spans="1:36" ht="15.6" x14ac:dyDescent="0.3">
      <c r="A57" s="26" t="s">
        <v>19</v>
      </c>
      <c r="B57" s="23">
        <v>2018</v>
      </c>
      <c r="C57" s="30">
        <v>437.43799999999999</v>
      </c>
      <c r="D57" s="1">
        <f t="shared" ref="D57:H59" si="101">C57/C56-1</f>
        <v>0.13625158902955281</v>
      </c>
      <c r="E57" s="3">
        <f>C57/AF57*1000</f>
        <v>228.80734463217735</v>
      </c>
      <c r="F57" s="1">
        <f t="shared" si="101"/>
        <v>0.13737011887421047</v>
      </c>
      <c r="G57" s="5">
        <v>43989.374000000003</v>
      </c>
      <c r="H57" s="1">
        <f t="shared" si="101"/>
        <v>-0.12445558335195961</v>
      </c>
      <c r="I57" s="3">
        <f t="shared" si="28"/>
        <v>75735.943719999996</v>
      </c>
      <c r="J57" s="4">
        <v>75735.943719999996</v>
      </c>
      <c r="K57" s="4">
        <v>0</v>
      </c>
      <c r="L57" s="3">
        <f t="shared" ref="L57:L59" si="102">G57/I56</f>
        <v>0.74880088903656539</v>
      </c>
      <c r="M57" s="1" t="s">
        <v>7</v>
      </c>
      <c r="N57" s="3">
        <v>296.42313100000001</v>
      </c>
      <c r="O57" s="1">
        <f>N57/N56-1</f>
        <v>0.51087500202160596</v>
      </c>
      <c r="P57" s="3">
        <f t="shared" si="74"/>
        <v>155.04777703735397</v>
      </c>
      <c r="Q57" s="1">
        <f t="shared" ref="Q57:Q59" si="103">P57/P56-1</f>
        <v>0.51236231240042063</v>
      </c>
      <c r="R57" s="46">
        <v>-8.2370000000000001</v>
      </c>
      <c r="S57" s="46">
        <f>R57+T57</f>
        <v>18.375</v>
      </c>
      <c r="T57" s="46">
        <v>26.611999999999998</v>
      </c>
      <c r="U57" s="46">
        <f t="shared" si="100"/>
        <v>55.8</v>
      </c>
      <c r="V57" s="46">
        <v>44.2</v>
      </c>
      <c r="W57" s="5">
        <v>105.5</v>
      </c>
      <c r="X57" s="5">
        <v>105.9</v>
      </c>
      <c r="Y57" s="2">
        <f t="shared" si="30"/>
        <v>-4.6992481203007586E-3</v>
      </c>
      <c r="Z57" s="5">
        <v>29640</v>
      </c>
      <c r="AA57" s="2">
        <f t="shared" si="30"/>
        <v>0.13281100707051396</v>
      </c>
      <c r="AB57" s="5">
        <v>110.4750348225584</v>
      </c>
      <c r="AC57" s="2">
        <f t="shared" si="30"/>
        <v>6.6736337165792303E-2</v>
      </c>
      <c r="AD57" s="3">
        <v>14.252000000000001</v>
      </c>
      <c r="AE57" s="2">
        <f t="shared" si="55"/>
        <v>-0.26441290322580646</v>
      </c>
      <c r="AF57" s="3">
        <v>1911.818</v>
      </c>
      <c r="AG57" s="2">
        <f t="shared" ref="AG57:AG59" si="104">AF57/AF56-1</f>
        <v>-9.8343523018240564E-4</v>
      </c>
      <c r="AH57" s="25">
        <v>901.53099999999995</v>
      </c>
      <c r="AI57" s="2">
        <f t="shared" si="57"/>
        <v>-1.5285218863493655E-2</v>
      </c>
      <c r="AJ57" s="5">
        <v>6</v>
      </c>
    </row>
    <row r="58" spans="1:36" ht="15.6" x14ac:dyDescent="0.3">
      <c r="A58" s="26" t="s">
        <v>19</v>
      </c>
      <c r="B58" s="23">
        <v>2019</v>
      </c>
      <c r="C58" s="29">
        <v>469.28129999999999</v>
      </c>
      <c r="D58" s="1">
        <f t="shared" si="101"/>
        <v>7.2795001805970205E-2</v>
      </c>
      <c r="E58" s="5">
        <f>C58/AF58*1000</f>
        <v>245.36019140216936</v>
      </c>
      <c r="F58" s="1">
        <f t="shared" si="101"/>
        <v>7.2344035968783249E-2</v>
      </c>
      <c r="G58" s="5">
        <v>49726.364000000001</v>
      </c>
      <c r="H58" s="1">
        <f t="shared" si="101"/>
        <v>0.13041763222181779</v>
      </c>
      <c r="I58" s="5">
        <f t="shared" si="28"/>
        <v>79648.108076999997</v>
      </c>
      <c r="J58" s="6">
        <v>79648.108076999997</v>
      </c>
      <c r="K58" s="6">
        <v>0</v>
      </c>
      <c r="L58" s="3">
        <f t="shared" si="102"/>
        <v>0.65657548526550535</v>
      </c>
      <c r="M58" s="1">
        <f t="shared" ref="M58:M59" si="105">L58/L57-1</f>
        <v>-0.12316412162613832</v>
      </c>
      <c r="N58" s="5">
        <v>223.793252</v>
      </c>
      <c r="O58" s="1">
        <f>N58/N57-1</f>
        <v>-0.245020956208711</v>
      </c>
      <c r="P58" s="5">
        <f t="shared" si="74"/>
        <v>117.00861539812884</v>
      </c>
      <c r="Q58" s="1">
        <f t="shared" si="103"/>
        <v>-0.2453383232322045</v>
      </c>
      <c r="R58" s="46">
        <v>2.722</v>
      </c>
      <c r="S58" s="46">
        <f>R58+T58</f>
        <v>19.339000000000002</v>
      </c>
      <c r="T58" s="46">
        <v>16.617000000000001</v>
      </c>
      <c r="U58" s="46">
        <f t="shared" si="100"/>
        <v>54</v>
      </c>
      <c r="V58" s="46">
        <v>46</v>
      </c>
      <c r="W58" s="5">
        <v>102.6</v>
      </c>
      <c r="X58" s="5">
        <v>98.9</v>
      </c>
      <c r="Y58" s="2">
        <f t="shared" si="30"/>
        <v>-6.6100094428706346E-2</v>
      </c>
      <c r="Z58" s="5">
        <v>32748</v>
      </c>
      <c r="AA58" s="2">
        <f t="shared" si="30"/>
        <v>0.1048582995951417</v>
      </c>
      <c r="AB58" s="5">
        <v>105.3</v>
      </c>
      <c r="AC58" s="2">
        <f t="shared" si="30"/>
        <v>-4.6843477631578812E-2</v>
      </c>
      <c r="AD58" s="5">
        <v>8.2370000000000001</v>
      </c>
      <c r="AE58" s="2">
        <f t="shared" si="55"/>
        <v>-0.42204602862756102</v>
      </c>
      <c r="AF58" s="5">
        <v>1912.6220000000001</v>
      </c>
      <c r="AG58" s="2">
        <f t="shared" si="104"/>
        <v>4.2054212273345826E-4</v>
      </c>
      <c r="AH58" s="25">
        <v>917.37800000000004</v>
      </c>
      <c r="AI58" s="2">
        <f t="shared" si="57"/>
        <v>1.7577875857846426E-2</v>
      </c>
      <c r="AJ58" s="5">
        <v>5.6</v>
      </c>
    </row>
    <row r="59" spans="1:36" ht="15.6" x14ac:dyDescent="0.3">
      <c r="A59" s="26" t="s">
        <v>19</v>
      </c>
      <c r="B59" s="23">
        <v>2020</v>
      </c>
      <c r="C59" s="28">
        <v>443.6</v>
      </c>
      <c r="D59" s="1">
        <f t="shared" si="101"/>
        <v>-5.4724746117094325E-2</v>
      </c>
      <c r="E59" s="5">
        <f>C59/AF59*1000</f>
        <v>233.2799390821728</v>
      </c>
      <c r="F59" s="1">
        <f t="shared" si="101"/>
        <v>-4.9234768896132208E-2</v>
      </c>
      <c r="G59" s="5">
        <v>48161.317999999999</v>
      </c>
      <c r="H59" s="1">
        <f t="shared" si="101"/>
        <v>-3.1473163813063088E-2</v>
      </c>
      <c r="I59" s="5">
        <f t="shared" si="28"/>
        <v>70531.871803689995</v>
      </c>
      <c r="J59" s="6">
        <v>70531.871803689995</v>
      </c>
      <c r="K59" s="6">
        <v>0</v>
      </c>
      <c r="L59" s="3">
        <f t="shared" si="102"/>
        <v>0.60467623353262745</v>
      </c>
      <c r="M59" s="1">
        <f t="shared" si="105"/>
        <v>-7.904536934072548E-2</v>
      </c>
      <c r="N59" s="5">
        <v>221.62984800000001</v>
      </c>
      <c r="O59" s="1">
        <f>N59/N58-1</f>
        <v>-9.666976017668194E-3</v>
      </c>
      <c r="P59" s="5">
        <f t="shared" si="74"/>
        <v>116.55049017184675</v>
      </c>
      <c r="Q59" s="1">
        <f t="shared" si="103"/>
        <v>-3.9153119171890793E-3</v>
      </c>
      <c r="R59" s="46">
        <v>10.930999999999999</v>
      </c>
      <c r="S59" s="46">
        <v>23.352</v>
      </c>
      <c r="T59" s="46">
        <f>S59-R59</f>
        <v>12.421000000000001</v>
      </c>
      <c r="U59" s="47">
        <v>61.9</v>
      </c>
      <c r="V59" s="46">
        <f t="shared" si="25"/>
        <v>38.1</v>
      </c>
      <c r="W59" s="5">
        <v>105.2</v>
      </c>
      <c r="X59" s="5">
        <v>98.7</v>
      </c>
      <c r="Y59" s="2">
        <f t="shared" si="30"/>
        <v>-2.0222446916077219E-3</v>
      </c>
      <c r="Z59" s="5">
        <v>34181</v>
      </c>
      <c r="AA59" s="2">
        <f t="shared" si="30"/>
        <v>4.3758397459386922E-2</v>
      </c>
      <c r="AB59" s="5">
        <v>101.4971806338713</v>
      </c>
      <c r="AC59" s="2">
        <f t="shared" si="30"/>
        <v>-3.6114144027812989E-2</v>
      </c>
      <c r="AD59" s="5" t="s">
        <v>7</v>
      </c>
      <c r="AE59" s="18" t="s">
        <v>7</v>
      </c>
      <c r="AF59" s="5">
        <v>1901.578</v>
      </c>
      <c r="AG59" s="2">
        <f t="shared" si="104"/>
        <v>-5.7742721771474326E-3</v>
      </c>
      <c r="AH59" s="25">
        <v>924.09299999999996</v>
      </c>
      <c r="AI59" s="2">
        <f t="shared" si="57"/>
        <v>7.3197744005195631E-3</v>
      </c>
      <c r="AJ59" s="5">
        <v>6.3</v>
      </c>
    </row>
    <row r="61" spans="1:36" ht="36.6" customHeight="1" x14ac:dyDescent="0.3">
      <c r="A61" s="43" t="s">
        <v>39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</row>
  </sheetData>
  <autoFilter ref="A7:AJ59" xr:uid="{53A4E82C-9A99-41F9-890E-2D2C383A3601}"/>
  <mergeCells count="26">
    <mergeCell ref="A61:K61"/>
    <mergeCell ref="J4:K4"/>
    <mergeCell ref="L4:L5"/>
    <mergeCell ref="N4:N5"/>
    <mergeCell ref="AJ4:AJ5"/>
    <mergeCell ref="F4:F5"/>
    <mergeCell ref="M4:M5"/>
    <mergeCell ref="G4:G5"/>
    <mergeCell ref="H4:H5"/>
    <mergeCell ref="P4:P5"/>
    <mergeCell ref="C3:AJ3"/>
    <mergeCell ref="A2:AJ2"/>
    <mergeCell ref="AH4:AH5"/>
    <mergeCell ref="AI4:AI5"/>
    <mergeCell ref="O4:O5"/>
    <mergeCell ref="A3:A6"/>
    <mergeCell ref="B3:B6"/>
    <mergeCell ref="C4:C5"/>
    <mergeCell ref="AF4:AF5"/>
    <mergeCell ref="AG4:AG5"/>
    <mergeCell ref="D4:D5"/>
    <mergeCell ref="I4:I5"/>
    <mergeCell ref="W4:AE4"/>
    <mergeCell ref="R4:V4"/>
    <mergeCell ref="E4:E5"/>
    <mergeCell ref="Q4:Q5"/>
  </mergeCells>
  <printOptions horizontalCentered="1"/>
  <pageMargins left="0" right="0" top="0.74803149606299213" bottom="0.74803149606299213" header="0.31496062992125984" footer="0.31496062992125984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7.5.</vt:lpstr>
      <vt:lpstr>'Приложение 7.5.'!Заголовки_для_печати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annaa</dc:creator>
  <cp:lastModifiedBy>annaa</cp:lastModifiedBy>
  <cp:lastPrinted>2021-08-01T19:18:15Z</cp:lastPrinted>
  <dcterms:created xsi:type="dcterms:W3CDTF">2021-05-31T08:54:51Z</dcterms:created>
  <dcterms:modified xsi:type="dcterms:W3CDTF">2021-10-13T11:02:23Z</dcterms:modified>
</cp:coreProperties>
</file>