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КМ и ЭАМ\Экспертно-аналитические мероприятия\Незавершенное строительство\Проекты итоговых документов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Лист1!$A$1:$AD$42</definedName>
  </definedNames>
  <calcPr calcId="162913"/>
</workbook>
</file>

<file path=xl/calcChain.xml><?xml version="1.0" encoding="utf-8"?>
<calcChain xmlns="http://schemas.openxmlformats.org/spreadsheetml/2006/main">
  <c r="O44" i="1" l="1"/>
  <c r="P44" i="1"/>
  <c r="C44" i="1"/>
  <c r="D45" i="1" l="1"/>
  <c r="E45" i="1"/>
  <c r="F45" i="1"/>
  <c r="G45" i="1"/>
  <c r="H45" i="1"/>
  <c r="I45" i="1"/>
  <c r="J45" i="1"/>
  <c r="K45" i="1"/>
  <c r="L45" i="1"/>
  <c r="M45" i="1"/>
  <c r="N45" i="1"/>
  <c r="O45" i="1"/>
  <c r="P45" i="1"/>
  <c r="C45" i="1"/>
  <c r="D44" i="1"/>
  <c r="E44" i="1"/>
  <c r="F44" i="1"/>
  <c r="G44" i="1"/>
  <c r="H44" i="1"/>
  <c r="I44" i="1"/>
  <c r="J44" i="1"/>
  <c r="K44" i="1"/>
  <c r="L44" i="1"/>
  <c r="M44" i="1"/>
  <c r="N44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AD37" i="1"/>
  <c r="AD39" i="1" s="1"/>
  <c r="AC37" i="1"/>
  <c r="Z37" i="1"/>
  <c r="Y37" i="1"/>
  <c r="X37" i="1"/>
  <c r="W37" i="1"/>
  <c r="V37" i="1"/>
  <c r="V39" i="1" s="1"/>
  <c r="U37" i="1"/>
  <c r="U39" i="1" s="1"/>
  <c r="T37" i="1"/>
  <c r="T39" i="1" s="1"/>
  <c r="S37" i="1"/>
  <c r="R37" i="1"/>
  <c r="Q37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AD33" i="1"/>
  <c r="AC33" i="1"/>
  <c r="AB29" i="1"/>
  <c r="AB30" i="1"/>
  <c r="AA29" i="1"/>
  <c r="AA30" i="1"/>
  <c r="Z33" i="1"/>
  <c r="Z35" i="1" s="1"/>
  <c r="Y33" i="1"/>
  <c r="Y35" i="1" s="1"/>
  <c r="X33" i="1"/>
  <c r="W33" i="1"/>
  <c r="W35" i="1" s="1"/>
  <c r="V33" i="1"/>
  <c r="V35" i="1" s="1"/>
  <c r="U33" i="1"/>
  <c r="U35" i="1" s="1"/>
  <c r="T33" i="1"/>
  <c r="T35" i="1" s="1"/>
  <c r="S33" i="1"/>
  <c r="R33" i="1"/>
  <c r="R35" i="1" s="1"/>
  <c r="Q33" i="1"/>
  <c r="Q35" i="1" s="1"/>
  <c r="AD29" i="1"/>
  <c r="AD30" i="1"/>
  <c r="AC29" i="1"/>
  <c r="AC30" i="1"/>
  <c r="Z29" i="1"/>
  <c r="Z30" i="1"/>
  <c r="Y29" i="1"/>
  <c r="Y30" i="1"/>
  <c r="X29" i="1"/>
  <c r="X30" i="1"/>
  <c r="W29" i="1"/>
  <c r="W30" i="1"/>
  <c r="V29" i="1"/>
  <c r="V30" i="1"/>
  <c r="U29" i="1"/>
  <c r="U30" i="1"/>
  <c r="T29" i="1"/>
  <c r="T30" i="1"/>
  <c r="S29" i="1"/>
  <c r="S30" i="1"/>
  <c r="R29" i="1"/>
  <c r="R30" i="1"/>
  <c r="Q29" i="1"/>
  <c r="Q30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AD20" i="1"/>
  <c r="AD21" i="1"/>
  <c r="AD22" i="1"/>
  <c r="AD23" i="1"/>
  <c r="AD24" i="1"/>
  <c r="AD25" i="1"/>
  <c r="AD19" i="1"/>
  <c r="AC20" i="1"/>
  <c r="AC21" i="1"/>
  <c r="AC22" i="1"/>
  <c r="AC23" i="1"/>
  <c r="AC24" i="1"/>
  <c r="AC25" i="1"/>
  <c r="AC19" i="1"/>
  <c r="Z20" i="1"/>
  <c r="Z21" i="1"/>
  <c r="Z22" i="1"/>
  <c r="Z23" i="1"/>
  <c r="Z24" i="1"/>
  <c r="Z25" i="1"/>
  <c r="Z19" i="1"/>
  <c r="Y20" i="1"/>
  <c r="Y21" i="1"/>
  <c r="Y22" i="1"/>
  <c r="Y23" i="1"/>
  <c r="Y24" i="1"/>
  <c r="Y25" i="1"/>
  <c r="Y19" i="1"/>
  <c r="X20" i="1"/>
  <c r="X21" i="1"/>
  <c r="X22" i="1"/>
  <c r="X23" i="1"/>
  <c r="X24" i="1"/>
  <c r="X25" i="1"/>
  <c r="X19" i="1"/>
  <c r="W20" i="1"/>
  <c r="W21" i="1"/>
  <c r="W22" i="1"/>
  <c r="W23" i="1"/>
  <c r="W24" i="1"/>
  <c r="W25" i="1"/>
  <c r="W19" i="1"/>
  <c r="V20" i="1"/>
  <c r="V21" i="1"/>
  <c r="V22" i="1"/>
  <c r="V23" i="1"/>
  <c r="V24" i="1"/>
  <c r="V25" i="1"/>
  <c r="V19" i="1"/>
  <c r="U20" i="1"/>
  <c r="U21" i="1"/>
  <c r="U22" i="1"/>
  <c r="U23" i="1"/>
  <c r="U24" i="1"/>
  <c r="U25" i="1"/>
  <c r="U19" i="1"/>
  <c r="T20" i="1"/>
  <c r="T21" i="1"/>
  <c r="T22" i="1"/>
  <c r="T23" i="1"/>
  <c r="T24" i="1"/>
  <c r="T25" i="1"/>
  <c r="T19" i="1"/>
  <c r="S20" i="1"/>
  <c r="S21" i="1"/>
  <c r="S22" i="1"/>
  <c r="S23" i="1"/>
  <c r="S24" i="1"/>
  <c r="S25" i="1"/>
  <c r="S19" i="1"/>
  <c r="R20" i="1"/>
  <c r="R21" i="1"/>
  <c r="R22" i="1"/>
  <c r="R23" i="1"/>
  <c r="R24" i="1"/>
  <c r="R25" i="1"/>
  <c r="R19" i="1"/>
  <c r="Q20" i="1"/>
  <c r="Q21" i="1"/>
  <c r="Q22" i="1"/>
  <c r="Q23" i="1"/>
  <c r="Q24" i="1"/>
  <c r="Q25" i="1"/>
  <c r="Q19" i="1"/>
  <c r="AD11" i="1"/>
  <c r="AD12" i="1"/>
  <c r="AD13" i="1"/>
  <c r="AD14" i="1"/>
  <c r="AD15" i="1"/>
  <c r="AD16" i="1"/>
  <c r="AC11" i="1"/>
  <c r="AC12" i="1"/>
  <c r="AC13" i="1"/>
  <c r="AC14" i="1"/>
  <c r="AC15" i="1"/>
  <c r="AC16" i="1"/>
  <c r="Z16" i="1"/>
  <c r="Z11" i="1"/>
  <c r="Z12" i="1"/>
  <c r="Z13" i="1"/>
  <c r="Z14" i="1"/>
  <c r="Z15" i="1"/>
  <c r="Y11" i="1"/>
  <c r="Y12" i="1"/>
  <c r="Y13" i="1"/>
  <c r="Y14" i="1"/>
  <c r="Y15" i="1"/>
  <c r="Y16" i="1"/>
  <c r="X11" i="1"/>
  <c r="X12" i="1"/>
  <c r="X13" i="1"/>
  <c r="X14" i="1"/>
  <c r="X15" i="1"/>
  <c r="X16" i="1"/>
  <c r="W11" i="1"/>
  <c r="W12" i="1"/>
  <c r="W13" i="1"/>
  <c r="W14" i="1"/>
  <c r="W15" i="1"/>
  <c r="W16" i="1"/>
  <c r="V11" i="1"/>
  <c r="V12" i="1"/>
  <c r="V13" i="1"/>
  <c r="V14" i="1"/>
  <c r="V15" i="1"/>
  <c r="V16" i="1"/>
  <c r="U11" i="1"/>
  <c r="U12" i="1"/>
  <c r="U13" i="1"/>
  <c r="U14" i="1"/>
  <c r="U15" i="1"/>
  <c r="U16" i="1"/>
  <c r="T11" i="1"/>
  <c r="T12" i="1"/>
  <c r="T13" i="1"/>
  <c r="T14" i="1"/>
  <c r="T15" i="1"/>
  <c r="T16" i="1"/>
  <c r="S11" i="1"/>
  <c r="S12" i="1"/>
  <c r="S13" i="1"/>
  <c r="S14" i="1"/>
  <c r="S15" i="1"/>
  <c r="S16" i="1"/>
  <c r="R11" i="1"/>
  <c r="R12" i="1"/>
  <c r="R13" i="1"/>
  <c r="R14" i="1"/>
  <c r="R15" i="1"/>
  <c r="R16" i="1"/>
  <c r="Q11" i="1"/>
  <c r="Q12" i="1"/>
  <c r="Q13" i="1"/>
  <c r="Q14" i="1"/>
  <c r="Q15" i="1"/>
  <c r="Q16" i="1"/>
  <c r="AD10" i="1"/>
  <c r="AC10" i="1"/>
  <c r="AA10" i="1"/>
  <c r="Z10" i="1"/>
  <c r="Y10" i="1"/>
  <c r="X10" i="1"/>
  <c r="W10" i="1"/>
  <c r="U10" i="1"/>
  <c r="V10" i="1"/>
  <c r="T10" i="1"/>
  <c r="S10" i="1"/>
  <c r="R10" i="1"/>
  <c r="Q10" i="1"/>
  <c r="X35" i="1" l="1"/>
  <c r="AC35" i="1"/>
  <c r="S35" i="1"/>
  <c r="Q45" i="1"/>
  <c r="T44" i="1"/>
  <c r="U45" i="1"/>
  <c r="X44" i="1"/>
  <c r="Y45" i="1"/>
  <c r="AD44" i="1"/>
  <c r="AC17" i="1"/>
  <c r="S44" i="1"/>
  <c r="T45" i="1"/>
  <c r="W44" i="1"/>
  <c r="X45" i="1"/>
  <c r="AC44" i="1"/>
  <c r="AD45" i="1"/>
  <c r="W31" i="1"/>
  <c r="W39" i="1"/>
  <c r="U31" i="1"/>
  <c r="U17" i="1"/>
  <c r="V31" i="1"/>
  <c r="AD31" i="1"/>
  <c r="X17" i="1"/>
  <c r="Z45" i="1"/>
  <c r="Q17" i="1"/>
  <c r="Y17" i="1"/>
  <c r="Q44" i="1"/>
  <c r="R45" i="1"/>
  <c r="U44" i="1"/>
  <c r="V45" i="1"/>
  <c r="Y44" i="1"/>
  <c r="W26" i="1"/>
  <c r="AD35" i="1"/>
  <c r="R17" i="1"/>
  <c r="Z17" i="1"/>
  <c r="V26" i="1"/>
  <c r="X26" i="1"/>
  <c r="X31" i="1"/>
  <c r="X39" i="1"/>
  <c r="S17" i="1"/>
  <c r="Q26" i="1"/>
  <c r="U26" i="1"/>
  <c r="Y26" i="1"/>
  <c r="Q31" i="1"/>
  <c r="Y31" i="1"/>
  <c r="Q39" i="1"/>
  <c r="Y39" i="1"/>
  <c r="T26" i="1"/>
  <c r="AD26" i="1"/>
  <c r="R31" i="1"/>
  <c r="Z31" i="1"/>
  <c r="R39" i="1"/>
  <c r="Z39" i="1"/>
  <c r="V17" i="1"/>
  <c r="V44" i="1"/>
  <c r="S26" i="1"/>
  <c r="AC26" i="1"/>
  <c r="S31" i="1"/>
  <c r="S39" i="1"/>
  <c r="AC39" i="1"/>
  <c r="W17" i="1"/>
  <c r="Z44" i="1"/>
  <c r="R26" i="1"/>
  <c r="Z26" i="1"/>
  <c r="T31" i="1"/>
  <c r="AD17" i="1"/>
  <c r="R44" i="1"/>
  <c r="S45" i="1"/>
  <c r="W45" i="1"/>
  <c r="AC45" i="1"/>
  <c r="AC31" i="1"/>
  <c r="T17" i="1"/>
  <c r="AB31" i="1"/>
  <c r="AA31" i="1"/>
  <c r="C35" i="1"/>
  <c r="D35" i="1"/>
  <c r="E35" i="1"/>
  <c r="F35" i="1"/>
  <c r="C26" i="1"/>
  <c r="D26" i="1"/>
  <c r="E26" i="1"/>
  <c r="F26" i="1"/>
  <c r="C17" i="1"/>
  <c r="D17" i="1"/>
  <c r="E17" i="1"/>
  <c r="F17" i="1"/>
  <c r="C39" i="1"/>
  <c r="D39" i="1"/>
  <c r="E39" i="1"/>
  <c r="F39" i="1"/>
  <c r="C31" i="1"/>
  <c r="D31" i="1"/>
  <c r="E31" i="1"/>
  <c r="F31" i="1"/>
  <c r="H31" i="1"/>
  <c r="I31" i="1"/>
  <c r="J31" i="1"/>
  <c r="K31" i="1"/>
  <c r="L31" i="1"/>
  <c r="M31" i="1"/>
  <c r="N31" i="1"/>
  <c r="O31" i="1"/>
  <c r="P31" i="1"/>
  <c r="G31" i="1"/>
  <c r="H39" i="1"/>
  <c r="I39" i="1"/>
  <c r="J39" i="1"/>
  <c r="K39" i="1"/>
  <c r="L39" i="1"/>
  <c r="M39" i="1"/>
  <c r="N39" i="1"/>
  <c r="O39" i="1"/>
  <c r="P39" i="1"/>
  <c r="G39" i="1"/>
  <c r="H35" i="1"/>
  <c r="I35" i="1"/>
  <c r="J35" i="1"/>
  <c r="K35" i="1"/>
  <c r="L35" i="1"/>
  <c r="M35" i="1"/>
  <c r="N35" i="1"/>
  <c r="O35" i="1"/>
  <c r="P35" i="1"/>
  <c r="G35" i="1"/>
  <c r="H26" i="1"/>
  <c r="I26" i="1"/>
  <c r="J26" i="1"/>
  <c r="K26" i="1"/>
  <c r="L26" i="1"/>
  <c r="M26" i="1"/>
  <c r="N26" i="1"/>
  <c r="O26" i="1"/>
  <c r="P26" i="1"/>
  <c r="G26" i="1"/>
  <c r="H17" i="1"/>
  <c r="I17" i="1"/>
  <c r="J17" i="1"/>
  <c r="K17" i="1"/>
  <c r="L17" i="1"/>
  <c r="M17" i="1"/>
  <c r="N17" i="1"/>
  <c r="O17" i="1"/>
  <c r="P17" i="1"/>
  <c r="G17" i="1"/>
  <c r="AB37" i="1"/>
  <c r="AB39" i="1" s="1"/>
  <c r="AB33" i="1"/>
  <c r="AB35" i="1" s="1"/>
  <c r="AB20" i="1"/>
  <c r="AB21" i="1"/>
  <c r="AB22" i="1"/>
  <c r="AB23" i="1"/>
  <c r="AB24" i="1"/>
  <c r="AB25" i="1"/>
  <c r="AB19" i="1"/>
  <c r="AB11" i="1"/>
  <c r="AB12" i="1"/>
  <c r="AB13" i="1"/>
  <c r="AB14" i="1"/>
  <c r="AB15" i="1"/>
  <c r="AB16" i="1"/>
  <c r="AB10" i="1"/>
  <c r="AA37" i="1"/>
  <c r="AA39" i="1" s="1"/>
  <c r="AA33" i="1"/>
  <c r="AA35" i="1" s="1"/>
  <c r="AA20" i="1"/>
  <c r="AA21" i="1"/>
  <c r="AA22" i="1"/>
  <c r="AA23" i="1"/>
  <c r="AA24" i="1"/>
  <c r="AA25" i="1"/>
  <c r="AA19" i="1"/>
  <c r="AA11" i="1"/>
  <c r="AA12" i="1"/>
  <c r="AA13" i="1"/>
  <c r="AA14" i="1"/>
  <c r="AA15" i="1"/>
  <c r="AA16" i="1"/>
  <c r="AC40" i="1" l="1"/>
  <c r="X40" i="1"/>
  <c r="X42" i="1" s="1"/>
  <c r="V40" i="1"/>
  <c r="V42" i="1" s="1"/>
  <c r="U40" i="1"/>
  <c r="U42" i="1" s="1"/>
  <c r="O40" i="1"/>
  <c r="O42" i="1" s="1"/>
  <c r="S40" i="1"/>
  <c r="S42" i="1" s="1"/>
  <c r="W40" i="1"/>
  <c r="W42" i="1" s="1"/>
  <c r="T40" i="1"/>
  <c r="T42" i="1" s="1"/>
  <c r="Z40" i="1"/>
  <c r="Z42" i="1" s="1"/>
  <c r="P40" i="1"/>
  <c r="P42" i="1" s="1"/>
  <c r="AD40" i="1"/>
  <c r="R40" i="1"/>
  <c r="R42" i="1" s="1"/>
  <c r="Y40" i="1"/>
  <c r="Y42" i="1" s="1"/>
  <c r="Q40" i="1"/>
  <c r="Q42" i="1" s="1"/>
  <c r="F40" i="1"/>
  <c r="F42" i="1" s="1"/>
  <c r="E40" i="1"/>
  <c r="E42" i="1" s="1"/>
  <c r="L40" i="1"/>
  <c r="L42" i="1" s="1"/>
  <c r="K40" i="1"/>
  <c r="K42" i="1" s="1"/>
  <c r="AA17" i="1"/>
  <c r="AA45" i="1"/>
  <c r="AB17" i="1"/>
  <c r="AB45" i="1"/>
  <c r="AA26" i="1"/>
  <c r="AB26" i="1"/>
  <c r="AA44" i="1"/>
  <c r="AB44" i="1"/>
  <c r="C40" i="1"/>
  <c r="D40" i="1"/>
  <c r="H40" i="1"/>
  <c r="H42" i="1" s="1"/>
  <c r="I40" i="1"/>
  <c r="I42" i="1" s="1"/>
  <c r="J40" i="1"/>
  <c r="J42" i="1" s="1"/>
  <c r="G40" i="1"/>
  <c r="G42" i="1" s="1"/>
  <c r="N40" i="1"/>
  <c r="N42" i="1" s="1"/>
  <c r="M40" i="1"/>
  <c r="M42" i="1" s="1"/>
  <c r="AB40" i="1" l="1"/>
  <c r="AB42" i="1" s="1"/>
  <c r="AA40" i="1"/>
  <c r="AA42" i="1" s="1"/>
</calcChain>
</file>

<file path=xl/sharedStrings.xml><?xml version="1.0" encoding="utf-8"?>
<sst xmlns="http://schemas.openxmlformats.org/spreadsheetml/2006/main" count="70" uniqueCount="65">
  <si>
    <t>Код статуса объекта</t>
  </si>
  <si>
    <t>Статус объекта</t>
  </si>
  <si>
    <t>Количество объектов на 01.01.22</t>
  </si>
  <si>
    <t>Объем капитальных вложений на 01.01.2022</t>
  </si>
  <si>
    <t>Количество объектов на 01.01.23</t>
  </si>
  <si>
    <t>Объем капитальных вложений на 01.01.2023</t>
  </si>
  <si>
    <t>Динамика количества объектов в 2022 году</t>
  </si>
  <si>
    <t>Динамика объема кап. вложений в 2022 году</t>
  </si>
  <si>
    <t>Стадия «Реализация инвестиционного проекта»</t>
  </si>
  <si>
    <t>«строительство (приобретение) ведется»</t>
  </si>
  <si>
    <t>«объект законсервирован»</t>
  </si>
  <si>
    <t>«строительство объекта приостановлено без консервации»</t>
  </si>
  <si>
    <t>«строительство объекта не начиналось при наличии проектно-сметной документации»</t>
  </si>
  <si>
    <t>«иной статус объекта»</t>
  </si>
  <si>
    <t>«проведение проектно-изыскательских работ и разработка проектно-сметной документации»</t>
  </si>
  <si>
    <t>«иной статус»</t>
  </si>
  <si>
    <t>Всего:</t>
  </si>
  <si>
    <t>Стадия «Завершение реализации инвестиционного проекта»</t>
  </si>
  <si>
    <t>«государственная регистрация права собственности публично-правового образования пройдена»</t>
  </si>
  <si>
    <t>«государственная регистрация права оперативного управления балансодержателем пройдена»</t>
  </si>
  <si>
    <t>«государственная регистрация права хозяйственного ведения пройдена»</t>
  </si>
  <si>
    <t>«документы находятся на государственной регистрации»</t>
  </si>
  <si>
    <t>«документы не направлены на государственную регистрацию»</t>
  </si>
  <si>
    <t>«отказ в государственной регистрации объекта, по которому получено разрешение на ввод объекта в эксплуатацию»</t>
  </si>
  <si>
    <t>«акт на ввод в эксплуатацию отсутствует»</t>
  </si>
  <si>
    <t>Стадия «Выбытие капитальных вложений (объекта незавершенного строительства)»</t>
  </si>
  <si>
    <t>«передача объекта незавершенного строительства иному субъекту хозяйственной деятельности»</t>
  </si>
  <si>
    <t>Стадия «Реализация (инвестиционного проекта (строительство в рамках инвестиционного проекта) приостановлена»</t>
  </si>
  <si>
    <t>«в соответствии с бюджетным законодательством Российской Федерации средства бюджетов бюджетной системы Российской Федерации не предусмотрены на завершение строительства, реконструкции объекта капитального строительства, строительство, реконструкция которого не завершены, в течение трех лет начиная с последнего года, в котором осуществлялось финансирование таких строительства, реконструкции за счет средств бюджетов бюджетной системы Российской Федерации, при условии, что такие строительство, реконструкция не осуществляются за счет внебюджетных источников финансирования»</t>
  </si>
  <si>
    <t>Стадия «Реализация инвестиционного проекта приостановлена до начала строительства»</t>
  </si>
  <si>
    <t>«вложения произведены в проектные и (или) изыскательские работы, по результатам которых проектная документация не утверждена или утверждена более 5 лет назад, но не включена в реестр типовой проектной документации или не признана экономически эффективной проектной документацией повторного использования»</t>
  </si>
  <si>
    <t>«отсутствие оснований для государственной регистрации прав на объекты незавершенного строительства, в отношении которых произведены затраты, в Едином государственном реестре недвижимости, предусмотренных статьей 14 Федерального закона от 13 июля 2015 г. № 218-ФЗ «О государственной регистрации недвижимости»»</t>
  </si>
  <si>
    <t>Итого:</t>
  </si>
  <si>
    <t>Количество объектов на 01.01.17</t>
  </si>
  <si>
    <t>Объем капитальных вложений на 01.01.2017</t>
  </si>
  <si>
    <t>Количество объектов на 01.01.18</t>
  </si>
  <si>
    <t>Объем капитальных вложений на 01.01.2018</t>
  </si>
  <si>
    <t>Количество объектов на 01.01.19</t>
  </si>
  <si>
    <t>Объем капитальных вложений на 01.01.2019</t>
  </si>
  <si>
    <t>Количество объектов на 01.01.20</t>
  </si>
  <si>
    <t>Объем капитальных вложений на 01.01.2020</t>
  </si>
  <si>
    <t>Количество объектов на 01.01.21</t>
  </si>
  <si>
    <t>Объем капитальных вложений на 01.01.2021</t>
  </si>
  <si>
    <t>«передача объекта незавершенного строительства иному публично-правовому образованию»</t>
  </si>
  <si>
    <t>«иное основание выбытия»</t>
  </si>
  <si>
    <t>Динамика количества объектов в 2017 году</t>
  </si>
  <si>
    <t>Динамика объема кап. вложений в 2017 году</t>
  </si>
  <si>
    <t>Динамика количества объектов в 2018 году</t>
  </si>
  <si>
    <t>Динамика объема кап. вложений в 2018 году</t>
  </si>
  <si>
    <t>Динамика количества объектов в 2019 году</t>
  </si>
  <si>
    <t>Динамика объема кап. вложений в 2019 году</t>
  </si>
  <si>
    <t>Динамика количества объектов в 2020 году</t>
  </si>
  <si>
    <t>Динамика объема кап. вложений в 2020 году</t>
  </si>
  <si>
    <t>Динамика количества объектов в 2021 году</t>
  </si>
  <si>
    <t>Динамика объема кап. вложений в 2021 году</t>
  </si>
  <si>
    <t>Динамика количества объектов в 2017-2022 годы</t>
  </si>
  <si>
    <t>Динамика объема кап. вложений в 2017-2022 годы</t>
  </si>
  <si>
    <t>ПИР</t>
  </si>
  <si>
    <t>Брошенные объекты</t>
  </si>
  <si>
    <t>Справочно: Всего по ФОИВ</t>
  </si>
  <si>
    <t>Доля НЗС Росавтодора в НЗС на федеральном уровне</t>
  </si>
  <si>
    <t>тыс. рублей</t>
  </si>
  <si>
    <t>Приложение № 4</t>
  </si>
  <si>
    <t>к отчету о результатах экспертно-аналитического мероприятия</t>
  </si>
  <si>
    <t>Сведения об объектах незавершенного строительства Федерального дорожного агентства и затратах, понесенных на незавершенное строительство объектов капитального строительства, включая затраты на проектные и (или) изыскательские работы, в соответствии с бюджетной отчетностью за период 2017–2022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</si>
</sst>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3" fontId="0" fillId="0" borderId="0" xfId="0" applyNumberFormat="1"/>
    <xf numFmtId="3" fontId="3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5"/>
  <sheetViews>
    <sheetView tabSelected="1" zoomScale="120" zoomScaleNormal="120" workbookViewId="0">
      <selection activeCell="F8" sqref="F8"/>
    </sheetView>
  </sheetViews>
  <sheetFormatPr defaultRowHeight="15" x14ac:dyDescent="0.25"/>
  <cols>
    <col min="1" max="1" width="6" customWidth="1"/>
    <col min="2" max="2" width="32.85546875" customWidth="1"/>
    <col min="4" max="4" width="12.42578125" style="1" customWidth="1"/>
    <col min="5" max="5" width="9.140625" customWidth="1"/>
    <col min="6" max="6" width="12.42578125" style="1" customWidth="1"/>
    <col min="7" max="7" width="9.140625" customWidth="1"/>
    <col min="8" max="8" width="12.42578125" style="1" customWidth="1"/>
    <col min="9" max="9" width="9.140625" customWidth="1"/>
    <col min="10" max="10" width="12.42578125" style="1" customWidth="1"/>
    <col min="11" max="11" width="9.140625" customWidth="1"/>
    <col min="12" max="12" width="12.42578125" style="1" customWidth="1"/>
    <col min="13" max="13" width="9.140625" customWidth="1"/>
    <col min="14" max="14" width="12.42578125" style="1" customWidth="1"/>
    <col min="15" max="15" width="9.140625" style="2"/>
    <col min="16" max="16" width="11.85546875" style="1" customWidth="1"/>
    <col min="17" max="17" width="9.140625" style="2" hidden="1" customWidth="1"/>
    <col min="18" max="18" width="10.42578125" hidden="1" customWidth="1"/>
    <col min="19" max="19" width="9.140625" style="2" hidden="1" customWidth="1"/>
    <col min="20" max="20" width="10.42578125" hidden="1" customWidth="1"/>
    <col min="21" max="21" width="9.140625" style="2" hidden="1" customWidth="1"/>
    <col min="22" max="22" width="10.42578125" hidden="1" customWidth="1"/>
    <col min="23" max="23" width="9.140625" style="2" hidden="1" customWidth="1"/>
    <col min="24" max="24" width="10.42578125" hidden="1" customWidth="1"/>
    <col min="25" max="25" width="9.140625" style="2" hidden="1" customWidth="1"/>
    <col min="26" max="26" width="10.42578125" hidden="1" customWidth="1"/>
    <col min="27" max="27" width="9.140625" style="2" hidden="1" customWidth="1"/>
    <col min="28" max="28" width="10.42578125" hidden="1" customWidth="1"/>
    <col min="29" max="29" width="9.140625" style="2"/>
    <col min="30" max="30" width="10.42578125" customWidth="1"/>
  </cols>
  <sheetData>
    <row r="1" spans="1:30" ht="27" customHeight="1" x14ac:dyDescent="0.3">
      <c r="L1" s="17" t="s">
        <v>62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0" ht="27.75" customHeight="1" x14ac:dyDescent="0.25">
      <c r="L2" s="16" t="s">
        <v>63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16.5" customHeight="1" x14ac:dyDescent="0.25"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14.25" customHeight="1" x14ac:dyDescent="0.25">
      <c r="AC4" s="3"/>
      <c r="AD4" s="3"/>
    </row>
    <row r="5" spans="1:30" ht="39" customHeight="1" x14ac:dyDescent="0.25">
      <c r="A5" s="20" t="s">
        <v>64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1:30" ht="18" customHeight="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0.25" customHeight="1" x14ac:dyDescent="0.25">
      <c r="AD7" s="15" t="s">
        <v>61</v>
      </c>
    </row>
    <row r="8" spans="1:30" ht="54" customHeight="1" x14ac:dyDescent="0.25">
      <c r="A8" s="6" t="s">
        <v>0</v>
      </c>
      <c r="B8" s="6" t="s">
        <v>1</v>
      </c>
      <c r="C8" s="6" t="s">
        <v>33</v>
      </c>
      <c r="D8" s="4" t="s">
        <v>34</v>
      </c>
      <c r="E8" s="6" t="s">
        <v>35</v>
      </c>
      <c r="F8" s="4" t="s">
        <v>36</v>
      </c>
      <c r="G8" s="6" t="s">
        <v>37</v>
      </c>
      <c r="H8" s="4" t="s">
        <v>38</v>
      </c>
      <c r="I8" s="6" t="s">
        <v>39</v>
      </c>
      <c r="J8" s="4" t="s">
        <v>40</v>
      </c>
      <c r="K8" s="6" t="s">
        <v>41</v>
      </c>
      <c r="L8" s="4" t="s">
        <v>42</v>
      </c>
      <c r="M8" s="6" t="s">
        <v>2</v>
      </c>
      <c r="N8" s="4" t="s">
        <v>3</v>
      </c>
      <c r="O8" s="5" t="s">
        <v>4</v>
      </c>
      <c r="P8" s="4" t="s">
        <v>5</v>
      </c>
      <c r="Q8" s="5" t="s">
        <v>45</v>
      </c>
      <c r="R8" s="6" t="s">
        <v>46</v>
      </c>
      <c r="S8" s="5" t="s">
        <v>47</v>
      </c>
      <c r="T8" s="6" t="s">
        <v>48</v>
      </c>
      <c r="U8" s="5" t="s">
        <v>49</v>
      </c>
      <c r="V8" s="6" t="s">
        <v>50</v>
      </c>
      <c r="W8" s="5" t="s">
        <v>51</v>
      </c>
      <c r="X8" s="6" t="s">
        <v>52</v>
      </c>
      <c r="Y8" s="5" t="s">
        <v>53</v>
      </c>
      <c r="Z8" s="6" t="s">
        <v>54</v>
      </c>
      <c r="AA8" s="5" t="s">
        <v>6</v>
      </c>
      <c r="AB8" s="6" t="s">
        <v>7</v>
      </c>
      <c r="AC8" s="5" t="s">
        <v>55</v>
      </c>
      <c r="AD8" s="6" t="s">
        <v>56</v>
      </c>
    </row>
    <row r="9" spans="1:30" ht="18" customHeight="1" x14ac:dyDescent="0.25">
      <c r="A9" s="21" t="s">
        <v>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x14ac:dyDescent="0.25">
      <c r="A10" s="6">
        <v>1</v>
      </c>
      <c r="B10" s="7" t="s">
        <v>9</v>
      </c>
      <c r="C10" s="6">
        <v>110</v>
      </c>
      <c r="D10" s="4">
        <v>136606054.40000001</v>
      </c>
      <c r="E10" s="6">
        <v>147</v>
      </c>
      <c r="F10" s="4">
        <v>251798060.19999999</v>
      </c>
      <c r="G10" s="6">
        <v>176</v>
      </c>
      <c r="H10" s="4">
        <v>254023528.19999999</v>
      </c>
      <c r="I10" s="6">
        <v>152</v>
      </c>
      <c r="J10" s="4">
        <v>142576404.69999999</v>
      </c>
      <c r="K10" s="6">
        <v>195</v>
      </c>
      <c r="L10" s="4">
        <v>131850642.7</v>
      </c>
      <c r="M10" s="6">
        <v>170</v>
      </c>
      <c r="N10" s="4">
        <v>199241634.40000001</v>
      </c>
      <c r="O10" s="5">
        <v>194</v>
      </c>
      <c r="P10" s="4">
        <v>286210633.10000002</v>
      </c>
      <c r="Q10" s="5">
        <f t="shared" ref="Q10:AB10" si="0">E10-C10</f>
        <v>37</v>
      </c>
      <c r="R10" s="8">
        <f t="shared" si="0"/>
        <v>115192005.79999998</v>
      </c>
      <c r="S10" s="5">
        <f t="shared" si="0"/>
        <v>29</v>
      </c>
      <c r="T10" s="8">
        <f t="shared" si="0"/>
        <v>2225468</v>
      </c>
      <c r="U10" s="5">
        <f t="shared" si="0"/>
        <v>-24</v>
      </c>
      <c r="V10" s="8">
        <f t="shared" si="0"/>
        <v>-111447123.5</v>
      </c>
      <c r="W10" s="5">
        <f t="shared" si="0"/>
        <v>43</v>
      </c>
      <c r="X10" s="8">
        <f t="shared" si="0"/>
        <v>-10725761.999999985</v>
      </c>
      <c r="Y10" s="5">
        <f t="shared" si="0"/>
        <v>-25</v>
      </c>
      <c r="Z10" s="8">
        <f t="shared" si="0"/>
        <v>67390991.700000003</v>
      </c>
      <c r="AA10" s="5">
        <f t="shared" si="0"/>
        <v>24</v>
      </c>
      <c r="AB10" s="8">
        <f t="shared" si="0"/>
        <v>86968998.700000018</v>
      </c>
      <c r="AC10" s="5">
        <f>O10-C10</f>
        <v>84</v>
      </c>
      <c r="AD10" s="8">
        <f>P10-D10</f>
        <v>149604578.70000002</v>
      </c>
    </row>
    <row r="11" spans="1:30" x14ac:dyDescent="0.25">
      <c r="A11" s="6">
        <v>2</v>
      </c>
      <c r="B11" s="7" t="s">
        <v>10</v>
      </c>
      <c r="C11" s="6"/>
      <c r="D11" s="4"/>
      <c r="E11" s="6"/>
      <c r="F11" s="4"/>
      <c r="G11" s="6"/>
      <c r="H11" s="4"/>
      <c r="I11" s="6">
        <v>0</v>
      </c>
      <c r="J11" s="4">
        <v>0</v>
      </c>
      <c r="K11" s="6">
        <v>1</v>
      </c>
      <c r="L11" s="4">
        <v>1972304.3</v>
      </c>
      <c r="M11" s="6">
        <v>1</v>
      </c>
      <c r="N11" s="4">
        <v>1972304.3</v>
      </c>
      <c r="O11" s="5">
        <v>0</v>
      </c>
      <c r="P11" s="4">
        <v>0</v>
      </c>
      <c r="Q11" s="5">
        <f t="shared" ref="Q11:Q16" si="1">E11-C11</f>
        <v>0</v>
      </c>
      <c r="R11" s="8">
        <f t="shared" ref="R11:R16" si="2">F11-D11</f>
        <v>0</v>
      </c>
      <c r="S11" s="5">
        <f t="shared" ref="S11:S16" si="3">G11-E11</f>
        <v>0</v>
      </c>
      <c r="T11" s="8">
        <f t="shared" ref="T11:T16" si="4">H11-F11</f>
        <v>0</v>
      </c>
      <c r="U11" s="5">
        <f t="shared" ref="U11:U16" si="5">I11-G11</f>
        <v>0</v>
      </c>
      <c r="V11" s="8">
        <f t="shared" ref="V11:V16" si="6">J11-H11</f>
        <v>0</v>
      </c>
      <c r="W11" s="5">
        <f t="shared" ref="W11:W16" si="7">K11-I11</f>
        <v>1</v>
      </c>
      <c r="X11" s="8">
        <f t="shared" ref="X11:X16" si="8">L11-J11</f>
        <v>1972304.3</v>
      </c>
      <c r="Y11" s="5">
        <f t="shared" ref="Y11:Y16" si="9">M11-K11</f>
        <v>0</v>
      </c>
      <c r="Z11" s="8">
        <f t="shared" ref="Z11:Z16" si="10">N11-L11</f>
        <v>0</v>
      </c>
      <c r="AA11" s="5">
        <f t="shared" ref="AA11:AA38" si="11">O11-M11</f>
        <v>-1</v>
      </c>
      <c r="AB11" s="8">
        <f t="shared" ref="AB11:AB38" si="12">P11-N11</f>
        <v>-1972304.3</v>
      </c>
      <c r="AC11" s="5">
        <f t="shared" ref="AC11:AC16" si="13">O11-C11</f>
        <v>0</v>
      </c>
      <c r="AD11" s="8">
        <f t="shared" ref="AD11:AD16" si="14">P11-D11</f>
        <v>0</v>
      </c>
    </row>
    <row r="12" spans="1:30" ht="19.5" x14ac:dyDescent="0.25">
      <c r="A12" s="6">
        <v>3</v>
      </c>
      <c r="B12" s="7" t="s">
        <v>11</v>
      </c>
      <c r="C12" s="6">
        <v>79</v>
      </c>
      <c r="D12" s="4">
        <v>3592365.9</v>
      </c>
      <c r="E12" s="6">
        <v>81</v>
      </c>
      <c r="F12" s="4">
        <v>3595927.2</v>
      </c>
      <c r="G12" s="6">
        <v>57</v>
      </c>
      <c r="H12" s="4">
        <v>3115674.4</v>
      </c>
      <c r="I12" s="6">
        <v>79</v>
      </c>
      <c r="J12" s="4">
        <v>3373032.8</v>
      </c>
      <c r="K12" s="6">
        <v>81</v>
      </c>
      <c r="L12" s="4">
        <v>5822355.7000000002</v>
      </c>
      <c r="M12" s="6">
        <v>71</v>
      </c>
      <c r="N12" s="4">
        <v>4035205.1</v>
      </c>
      <c r="O12" s="5">
        <v>0</v>
      </c>
      <c r="P12" s="4">
        <v>0</v>
      </c>
      <c r="Q12" s="5">
        <f t="shared" si="1"/>
        <v>2</v>
      </c>
      <c r="R12" s="8">
        <f t="shared" si="2"/>
        <v>3561.3000000002794</v>
      </c>
      <c r="S12" s="5">
        <f t="shared" si="3"/>
        <v>-24</v>
      </c>
      <c r="T12" s="8">
        <f t="shared" si="4"/>
        <v>-480252.80000000028</v>
      </c>
      <c r="U12" s="5">
        <f t="shared" si="5"/>
        <v>22</v>
      </c>
      <c r="V12" s="8">
        <f t="shared" si="6"/>
        <v>257358.39999999991</v>
      </c>
      <c r="W12" s="5">
        <f t="shared" si="7"/>
        <v>2</v>
      </c>
      <c r="X12" s="8">
        <f t="shared" si="8"/>
        <v>2449322.9000000004</v>
      </c>
      <c r="Y12" s="5">
        <f t="shared" si="9"/>
        <v>-10</v>
      </c>
      <c r="Z12" s="8">
        <f t="shared" si="10"/>
        <v>-1787150.6</v>
      </c>
      <c r="AA12" s="5">
        <f t="shared" si="11"/>
        <v>-71</v>
      </c>
      <c r="AB12" s="8">
        <f t="shared" si="12"/>
        <v>-4035205.1</v>
      </c>
      <c r="AC12" s="5">
        <f t="shared" si="13"/>
        <v>-79</v>
      </c>
      <c r="AD12" s="8">
        <f t="shared" si="14"/>
        <v>-3592365.9</v>
      </c>
    </row>
    <row r="13" spans="1:30" ht="19.5" x14ac:dyDescent="0.25">
      <c r="A13" s="6">
        <v>4</v>
      </c>
      <c r="B13" s="7" t="s">
        <v>12</v>
      </c>
      <c r="C13" s="6">
        <v>605</v>
      </c>
      <c r="D13" s="4">
        <v>9402666.3000000007</v>
      </c>
      <c r="E13" s="6">
        <v>628</v>
      </c>
      <c r="F13" s="4">
        <v>10064798.4</v>
      </c>
      <c r="G13" s="6">
        <v>515</v>
      </c>
      <c r="H13" s="4">
        <v>11015772</v>
      </c>
      <c r="I13" s="6">
        <v>467</v>
      </c>
      <c r="J13" s="4">
        <v>10521431.5</v>
      </c>
      <c r="K13" s="6">
        <v>403</v>
      </c>
      <c r="L13" s="4">
        <v>11699993.800000001</v>
      </c>
      <c r="M13" s="6">
        <v>471</v>
      </c>
      <c r="N13" s="4">
        <v>13131683</v>
      </c>
      <c r="O13" s="5">
        <v>287</v>
      </c>
      <c r="P13" s="4">
        <v>7159661.0999999996</v>
      </c>
      <c r="Q13" s="5">
        <f t="shared" si="1"/>
        <v>23</v>
      </c>
      <c r="R13" s="8">
        <f t="shared" si="2"/>
        <v>662132.09999999963</v>
      </c>
      <c r="S13" s="5">
        <f t="shared" si="3"/>
        <v>-113</v>
      </c>
      <c r="T13" s="8">
        <f t="shared" si="4"/>
        <v>950973.59999999963</v>
      </c>
      <c r="U13" s="5">
        <f t="shared" si="5"/>
        <v>-48</v>
      </c>
      <c r="V13" s="8">
        <f t="shared" si="6"/>
        <v>-494340.5</v>
      </c>
      <c r="W13" s="5">
        <f t="shared" si="7"/>
        <v>-64</v>
      </c>
      <c r="X13" s="8">
        <f t="shared" si="8"/>
        <v>1178562.3000000007</v>
      </c>
      <c r="Y13" s="5">
        <f t="shared" si="9"/>
        <v>68</v>
      </c>
      <c r="Z13" s="8">
        <f t="shared" si="10"/>
        <v>1431689.1999999993</v>
      </c>
      <c r="AA13" s="5">
        <f t="shared" si="11"/>
        <v>-184</v>
      </c>
      <c r="AB13" s="8">
        <f t="shared" si="12"/>
        <v>-5972021.9000000004</v>
      </c>
      <c r="AC13" s="5">
        <f t="shared" si="13"/>
        <v>-318</v>
      </c>
      <c r="AD13" s="8">
        <f t="shared" si="14"/>
        <v>-2243005.2000000011</v>
      </c>
    </row>
    <row r="14" spans="1:30" x14ac:dyDescent="0.25">
      <c r="A14" s="6">
        <v>5</v>
      </c>
      <c r="B14" s="7" t="s">
        <v>13</v>
      </c>
      <c r="C14" s="6">
        <v>445</v>
      </c>
      <c r="D14" s="4">
        <v>32310821.600000001</v>
      </c>
      <c r="E14" s="6">
        <v>434</v>
      </c>
      <c r="F14" s="4">
        <v>35835209.399999999</v>
      </c>
      <c r="G14" s="6">
        <v>682</v>
      </c>
      <c r="H14" s="4">
        <v>28819036.5</v>
      </c>
      <c r="I14" s="6">
        <v>690</v>
      </c>
      <c r="J14" s="4">
        <v>30666499.699999999</v>
      </c>
      <c r="K14" s="6">
        <v>698</v>
      </c>
      <c r="L14" s="4">
        <v>31372424.699999999</v>
      </c>
      <c r="M14" s="6">
        <v>600</v>
      </c>
      <c r="N14" s="4">
        <v>27333276.800000001</v>
      </c>
      <c r="O14" s="5">
        <v>0</v>
      </c>
      <c r="P14" s="4">
        <v>0</v>
      </c>
      <c r="Q14" s="5">
        <f t="shared" si="1"/>
        <v>-11</v>
      </c>
      <c r="R14" s="8">
        <f t="shared" si="2"/>
        <v>3524387.799999997</v>
      </c>
      <c r="S14" s="5">
        <f t="shared" si="3"/>
        <v>248</v>
      </c>
      <c r="T14" s="8">
        <f t="shared" si="4"/>
        <v>-7016172.8999999985</v>
      </c>
      <c r="U14" s="5">
        <f t="shared" si="5"/>
        <v>8</v>
      </c>
      <c r="V14" s="8">
        <f t="shared" si="6"/>
        <v>1847463.1999999993</v>
      </c>
      <c r="W14" s="5">
        <f t="shared" si="7"/>
        <v>8</v>
      </c>
      <c r="X14" s="8">
        <f t="shared" si="8"/>
        <v>705925</v>
      </c>
      <c r="Y14" s="5">
        <f t="shared" si="9"/>
        <v>-98</v>
      </c>
      <c r="Z14" s="8">
        <f t="shared" si="10"/>
        <v>-4039147.8999999985</v>
      </c>
      <c r="AA14" s="5">
        <f t="shared" si="11"/>
        <v>-600</v>
      </c>
      <c r="AB14" s="8">
        <f t="shared" si="12"/>
        <v>-27333276.800000001</v>
      </c>
      <c r="AC14" s="5">
        <f t="shared" si="13"/>
        <v>-445</v>
      </c>
      <c r="AD14" s="8">
        <f t="shared" si="14"/>
        <v>-32310821.600000001</v>
      </c>
    </row>
    <row r="15" spans="1:30" ht="19.5" customHeight="1" x14ac:dyDescent="0.25">
      <c r="A15" s="6">
        <v>6</v>
      </c>
      <c r="B15" s="7" t="s">
        <v>14</v>
      </c>
      <c r="C15" s="6"/>
      <c r="D15" s="4"/>
      <c r="E15" s="6"/>
      <c r="F15" s="4"/>
      <c r="G15" s="6"/>
      <c r="H15" s="4"/>
      <c r="I15" s="6"/>
      <c r="J15" s="4"/>
      <c r="K15" s="6"/>
      <c r="L15" s="4"/>
      <c r="M15" s="6">
        <v>41</v>
      </c>
      <c r="N15" s="4">
        <v>1471733.5</v>
      </c>
      <c r="O15" s="5">
        <v>40</v>
      </c>
      <c r="P15" s="4">
        <v>1677037.3</v>
      </c>
      <c r="Q15" s="5">
        <f t="shared" si="1"/>
        <v>0</v>
      </c>
      <c r="R15" s="8">
        <f t="shared" si="2"/>
        <v>0</v>
      </c>
      <c r="S15" s="5">
        <f t="shared" si="3"/>
        <v>0</v>
      </c>
      <c r="T15" s="8">
        <f t="shared" si="4"/>
        <v>0</v>
      </c>
      <c r="U15" s="5">
        <f t="shared" si="5"/>
        <v>0</v>
      </c>
      <c r="V15" s="8">
        <f t="shared" si="6"/>
        <v>0</v>
      </c>
      <c r="W15" s="5">
        <f t="shared" si="7"/>
        <v>0</v>
      </c>
      <c r="X15" s="8">
        <f t="shared" si="8"/>
        <v>0</v>
      </c>
      <c r="Y15" s="5">
        <f t="shared" si="9"/>
        <v>41</v>
      </c>
      <c r="Z15" s="8">
        <f t="shared" si="10"/>
        <v>1471733.5</v>
      </c>
      <c r="AA15" s="5">
        <f t="shared" si="11"/>
        <v>-1</v>
      </c>
      <c r="AB15" s="8">
        <f t="shared" si="12"/>
        <v>205303.80000000005</v>
      </c>
      <c r="AC15" s="5">
        <f t="shared" si="13"/>
        <v>40</v>
      </c>
      <c r="AD15" s="8">
        <f t="shared" si="14"/>
        <v>1677037.3</v>
      </c>
    </row>
    <row r="16" spans="1:30" x14ac:dyDescent="0.25">
      <c r="A16" s="6">
        <v>9</v>
      </c>
      <c r="B16" s="7" t="s">
        <v>15</v>
      </c>
      <c r="C16" s="6"/>
      <c r="D16" s="4"/>
      <c r="E16" s="6"/>
      <c r="F16" s="4"/>
      <c r="G16" s="6"/>
      <c r="H16" s="4"/>
      <c r="I16" s="6"/>
      <c r="J16" s="4"/>
      <c r="K16" s="6"/>
      <c r="L16" s="4"/>
      <c r="M16" s="6">
        <v>0</v>
      </c>
      <c r="N16" s="4">
        <v>0</v>
      </c>
      <c r="O16" s="5">
        <v>556</v>
      </c>
      <c r="P16" s="4">
        <v>5781702</v>
      </c>
      <c r="Q16" s="5">
        <f t="shared" si="1"/>
        <v>0</v>
      </c>
      <c r="R16" s="8">
        <f t="shared" si="2"/>
        <v>0</v>
      </c>
      <c r="S16" s="5">
        <f t="shared" si="3"/>
        <v>0</v>
      </c>
      <c r="T16" s="8">
        <f t="shared" si="4"/>
        <v>0</v>
      </c>
      <c r="U16" s="5">
        <f t="shared" si="5"/>
        <v>0</v>
      </c>
      <c r="V16" s="8">
        <f t="shared" si="6"/>
        <v>0</v>
      </c>
      <c r="W16" s="5">
        <f t="shared" si="7"/>
        <v>0</v>
      </c>
      <c r="X16" s="8">
        <f t="shared" si="8"/>
        <v>0</v>
      </c>
      <c r="Y16" s="5">
        <f t="shared" si="9"/>
        <v>0</v>
      </c>
      <c r="Z16" s="8">
        <f t="shared" si="10"/>
        <v>0</v>
      </c>
      <c r="AA16" s="5">
        <f t="shared" si="11"/>
        <v>556</v>
      </c>
      <c r="AB16" s="8">
        <f t="shared" si="12"/>
        <v>5781702</v>
      </c>
      <c r="AC16" s="5">
        <f t="shared" si="13"/>
        <v>556</v>
      </c>
      <c r="AD16" s="8">
        <f t="shared" si="14"/>
        <v>5781702</v>
      </c>
    </row>
    <row r="17" spans="1:30" x14ac:dyDescent="0.25">
      <c r="A17" s="19" t="s">
        <v>16</v>
      </c>
      <c r="B17" s="19"/>
      <c r="C17" s="9">
        <f t="shared" ref="C17:F17" si="15">SUM(C10:C16)</f>
        <v>1239</v>
      </c>
      <c r="D17" s="10">
        <f t="shared" si="15"/>
        <v>181911908.20000002</v>
      </c>
      <c r="E17" s="9">
        <f t="shared" si="15"/>
        <v>1290</v>
      </c>
      <c r="F17" s="10">
        <f t="shared" si="15"/>
        <v>301293995.19999999</v>
      </c>
      <c r="G17" s="9">
        <f>SUM(G10:G16)</f>
        <v>1430</v>
      </c>
      <c r="H17" s="10">
        <f t="shared" ref="H17:AD17" si="16">SUM(H10:H16)</f>
        <v>296974011.10000002</v>
      </c>
      <c r="I17" s="9">
        <f t="shared" si="16"/>
        <v>1388</v>
      </c>
      <c r="J17" s="10">
        <f t="shared" si="16"/>
        <v>187137368.69999999</v>
      </c>
      <c r="K17" s="9">
        <f t="shared" si="16"/>
        <v>1378</v>
      </c>
      <c r="L17" s="10">
        <f t="shared" si="16"/>
        <v>182717721.19999999</v>
      </c>
      <c r="M17" s="9">
        <f t="shared" si="16"/>
        <v>1354</v>
      </c>
      <c r="N17" s="10">
        <f t="shared" si="16"/>
        <v>247185837.10000002</v>
      </c>
      <c r="O17" s="11">
        <f t="shared" si="16"/>
        <v>1077</v>
      </c>
      <c r="P17" s="10">
        <f t="shared" si="16"/>
        <v>300829033.50000006</v>
      </c>
      <c r="Q17" s="11">
        <f t="shared" si="16"/>
        <v>51</v>
      </c>
      <c r="R17" s="10">
        <f t="shared" si="16"/>
        <v>119382086.99999997</v>
      </c>
      <c r="S17" s="11">
        <f t="shared" si="16"/>
        <v>140</v>
      </c>
      <c r="T17" s="10">
        <f t="shared" si="16"/>
        <v>-4319984.0999999996</v>
      </c>
      <c r="U17" s="11">
        <f t="shared" si="16"/>
        <v>-42</v>
      </c>
      <c r="V17" s="10">
        <f t="shared" si="16"/>
        <v>-109836642.39999999</v>
      </c>
      <c r="W17" s="11">
        <f t="shared" si="16"/>
        <v>-10</v>
      </c>
      <c r="X17" s="10">
        <f t="shared" si="16"/>
        <v>-4419647.4999999832</v>
      </c>
      <c r="Y17" s="11">
        <f t="shared" si="16"/>
        <v>-24</v>
      </c>
      <c r="Z17" s="10">
        <f t="shared" si="16"/>
        <v>64468115.899999999</v>
      </c>
      <c r="AA17" s="11">
        <f t="shared" si="16"/>
        <v>-277</v>
      </c>
      <c r="AB17" s="10">
        <f t="shared" si="16"/>
        <v>53643196.400000021</v>
      </c>
      <c r="AC17" s="11">
        <f t="shared" si="16"/>
        <v>-162</v>
      </c>
      <c r="AD17" s="10">
        <f t="shared" si="16"/>
        <v>118917125.30000003</v>
      </c>
    </row>
    <row r="18" spans="1:30" ht="18" customHeight="1" x14ac:dyDescent="0.25">
      <c r="A18" s="21" t="s">
        <v>17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 ht="19.5" customHeight="1" x14ac:dyDescent="0.25">
      <c r="A19" s="6">
        <v>11</v>
      </c>
      <c r="B19" s="7" t="s">
        <v>18</v>
      </c>
      <c r="C19" s="6"/>
      <c r="D19" s="4"/>
      <c r="E19" s="6"/>
      <c r="F19" s="4"/>
      <c r="G19" s="6"/>
      <c r="H19" s="4"/>
      <c r="I19" s="6"/>
      <c r="J19" s="4"/>
      <c r="K19" s="6"/>
      <c r="L19" s="4"/>
      <c r="M19" s="6">
        <v>3</v>
      </c>
      <c r="N19" s="4">
        <v>84909.5</v>
      </c>
      <c r="O19" s="5">
        <v>2</v>
      </c>
      <c r="P19" s="4">
        <v>369751.6</v>
      </c>
      <c r="Q19" s="5">
        <f t="shared" ref="Q19:Z25" si="17">E19-C19</f>
        <v>0</v>
      </c>
      <c r="R19" s="8">
        <f t="shared" si="17"/>
        <v>0</v>
      </c>
      <c r="S19" s="5">
        <f t="shared" si="17"/>
        <v>0</v>
      </c>
      <c r="T19" s="8">
        <f t="shared" si="17"/>
        <v>0</v>
      </c>
      <c r="U19" s="5">
        <f t="shared" si="17"/>
        <v>0</v>
      </c>
      <c r="V19" s="8">
        <f t="shared" si="17"/>
        <v>0</v>
      </c>
      <c r="W19" s="5">
        <f t="shared" si="17"/>
        <v>0</v>
      </c>
      <c r="X19" s="8">
        <f t="shared" si="17"/>
        <v>0</v>
      </c>
      <c r="Y19" s="5">
        <f t="shared" si="17"/>
        <v>3</v>
      </c>
      <c r="Z19" s="8">
        <f t="shared" si="17"/>
        <v>84909.5</v>
      </c>
      <c r="AA19" s="5">
        <f t="shared" si="11"/>
        <v>-1</v>
      </c>
      <c r="AB19" s="8">
        <f t="shared" si="12"/>
        <v>284842.09999999998</v>
      </c>
      <c r="AC19" s="5">
        <f t="shared" ref="AC19:AD25" si="18">O19-C19</f>
        <v>2</v>
      </c>
      <c r="AD19" s="8">
        <f t="shared" si="18"/>
        <v>369751.6</v>
      </c>
    </row>
    <row r="20" spans="1:30" ht="19.5" customHeight="1" x14ac:dyDescent="0.25">
      <c r="A20" s="6">
        <v>12</v>
      </c>
      <c r="B20" s="7" t="s">
        <v>19</v>
      </c>
      <c r="C20" s="6">
        <v>92</v>
      </c>
      <c r="D20" s="4">
        <v>22635731.300000001</v>
      </c>
      <c r="E20" s="6">
        <v>2</v>
      </c>
      <c r="F20" s="4">
        <v>505</v>
      </c>
      <c r="G20" s="6"/>
      <c r="H20" s="4"/>
      <c r="I20" s="6"/>
      <c r="J20" s="4"/>
      <c r="K20" s="6"/>
      <c r="L20" s="4"/>
      <c r="M20" s="6">
        <v>3</v>
      </c>
      <c r="N20" s="4">
        <v>163303.79999999999</v>
      </c>
      <c r="O20" s="5">
        <v>4</v>
      </c>
      <c r="P20" s="4">
        <v>8118</v>
      </c>
      <c r="Q20" s="5">
        <f t="shared" si="17"/>
        <v>-90</v>
      </c>
      <c r="R20" s="8">
        <f t="shared" si="17"/>
        <v>-22635226.300000001</v>
      </c>
      <c r="S20" s="5">
        <f t="shared" si="17"/>
        <v>-2</v>
      </c>
      <c r="T20" s="8">
        <f t="shared" si="17"/>
        <v>-505</v>
      </c>
      <c r="U20" s="5">
        <f t="shared" si="17"/>
        <v>0</v>
      </c>
      <c r="V20" s="8">
        <f t="shared" si="17"/>
        <v>0</v>
      </c>
      <c r="W20" s="5">
        <f t="shared" si="17"/>
        <v>0</v>
      </c>
      <c r="X20" s="8">
        <f t="shared" si="17"/>
        <v>0</v>
      </c>
      <c r="Y20" s="5">
        <f t="shared" si="17"/>
        <v>3</v>
      </c>
      <c r="Z20" s="8">
        <f t="shared" si="17"/>
        <v>163303.79999999999</v>
      </c>
      <c r="AA20" s="5">
        <f t="shared" si="11"/>
        <v>1</v>
      </c>
      <c r="AB20" s="8">
        <f t="shared" si="12"/>
        <v>-155185.79999999999</v>
      </c>
      <c r="AC20" s="5">
        <f t="shared" si="18"/>
        <v>-88</v>
      </c>
      <c r="AD20" s="8">
        <f t="shared" si="18"/>
        <v>-22627613.300000001</v>
      </c>
    </row>
    <row r="21" spans="1:30" ht="19.5" x14ac:dyDescent="0.25">
      <c r="A21" s="6">
        <v>13</v>
      </c>
      <c r="B21" s="7" t="s">
        <v>20</v>
      </c>
      <c r="C21" s="6"/>
      <c r="D21" s="4"/>
      <c r="E21" s="6"/>
      <c r="F21" s="4"/>
      <c r="G21" s="6"/>
      <c r="H21" s="4"/>
      <c r="I21" s="6"/>
      <c r="J21" s="4"/>
      <c r="K21" s="6"/>
      <c r="L21" s="4"/>
      <c r="M21" s="6">
        <v>0</v>
      </c>
      <c r="N21" s="4">
        <v>0</v>
      </c>
      <c r="O21" s="5">
        <v>0</v>
      </c>
      <c r="P21" s="4">
        <v>0</v>
      </c>
      <c r="Q21" s="5">
        <f t="shared" si="17"/>
        <v>0</v>
      </c>
      <c r="R21" s="8">
        <f t="shared" si="17"/>
        <v>0</v>
      </c>
      <c r="S21" s="5">
        <f t="shared" si="17"/>
        <v>0</v>
      </c>
      <c r="T21" s="8">
        <f t="shared" si="17"/>
        <v>0</v>
      </c>
      <c r="U21" s="5">
        <f t="shared" si="17"/>
        <v>0</v>
      </c>
      <c r="V21" s="8">
        <f t="shared" si="17"/>
        <v>0</v>
      </c>
      <c r="W21" s="5">
        <f t="shared" si="17"/>
        <v>0</v>
      </c>
      <c r="X21" s="8">
        <f t="shared" si="17"/>
        <v>0</v>
      </c>
      <c r="Y21" s="5">
        <f t="shared" si="17"/>
        <v>0</v>
      </c>
      <c r="Z21" s="8">
        <f t="shared" si="17"/>
        <v>0</v>
      </c>
      <c r="AA21" s="5">
        <f t="shared" si="11"/>
        <v>0</v>
      </c>
      <c r="AB21" s="8">
        <f t="shared" si="12"/>
        <v>0</v>
      </c>
      <c r="AC21" s="5">
        <f t="shared" si="18"/>
        <v>0</v>
      </c>
      <c r="AD21" s="8">
        <f t="shared" si="18"/>
        <v>0</v>
      </c>
    </row>
    <row r="22" spans="1:30" ht="19.5" x14ac:dyDescent="0.25">
      <c r="A22" s="6">
        <v>14</v>
      </c>
      <c r="B22" s="7" t="s">
        <v>21</v>
      </c>
      <c r="C22" s="6">
        <v>34</v>
      </c>
      <c r="D22" s="4">
        <v>38854793.600000001</v>
      </c>
      <c r="E22" s="6">
        <v>30</v>
      </c>
      <c r="F22" s="4">
        <v>33702518</v>
      </c>
      <c r="G22" s="6">
        <v>26</v>
      </c>
      <c r="H22" s="4">
        <v>35209628.700000003</v>
      </c>
      <c r="I22" s="6">
        <v>22</v>
      </c>
      <c r="J22" s="4">
        <v>32487410.5</v>
      </c>
      <c r="K22" s="6">
        <v>20</v>
      </c>
      <c r="L22" s="4">
        <v>45921460.100000001</v>
      </c>
      <c r="M22" s="6">
        <v>19</v>
      </c>
      <c r="N22" s="4">
        <v>19107029.100000001</v>
      </c>
      <c r="O22" s="5">
        <v>6</v>
      </c>
      <c r="P22" s="4">
        <v>8228407.4000000004</v>
      </c>
      <c r="Q22" s="5">
        <f t="shared" si="17"/>
        <v>-4</v>
      </c>
      <c r="R22" s="8">
        <f t="shared" si="17"/>
        <v>-5152275.6000000015</v>
      </c>
      <c r="S22" s="5">
        <f t="shared" si="17"/>
        <v>-4</v>
      </c>
      <c r="T22" s="8">
        <f t="shared" si="17"/>
        <v>1507110.700000003</v>
      </c>
      <c r="U22" s="5">
        <f t="shared" si="17"/>
        <v>-4</v>
      </c>
      <c r="V22" s="8">
        <f t="shared" si="17"/>
        <v>-2722218.200000003</v>
      </c>
      <c r="W22" s="5">
        <f t="shared" si="17"/>
        <v>-2</v>
      </c>
      <c r="X22" s="8">
        <f t="shared" si="17"/>
        <v>13434049.600000001</v>
      </c>
      <c r="Y22" s="5">
        <f t="shared" si="17"/>
        <v>-1</v>
      </c>
      <c r="Z22" s="8">
        <f t="shared" si="17"/>
        <v>-26814431</v>
      </c>
      <c r="AA22" s="5">
        <f t="shared" si="11"/>
        <v>-13</v>
      </c>
      <c r="AB22" s="8">
        <f t="shared" si="12"/>
        <v>-10878621.700000001</v>
      </c>
      <c r="AC22" s="5">
        <f t="shared" si="18"/>
        <v>-28</v>
      </c>
      <c r="AD22" s="8">
        <f t="shared" si="18"/>
        <v>-30626386.200000003</v>
      </c>
    </row>
    <row r="23" spans="1:30" ht="19.5" x14ac:dyDescent="0.25">
      <c r="A23" s="6">
        <v>15</v>
      </c>
      <c r="B23" s="7" t="s">
        <v>22</v>
      </c>
      <c r="C23" s="6">
        <v>17</v>
      </c>
      <c r="D23" s="4">
        <v>23861635.899999999</v>
      </c>
      <c r="E23" s="6">
        <v>8</v>
      </c>
      <c r="F23" s="4">
        <v>17288448.399999999</v>
      </c>
      <c r="G23" s="6">
        <v>11</v>
      </c>
      <c r="H23" s="4">
        <v>15015899</v>
      </c>
      <c r="I23" s="6">
        <v>11</v>
      </c>
      <c r="J23" s="4">
        <v>13184377.4</v>
      </c>
      <c r="K23" s="6">
        <v>12</v>
      </c>
      <c r="L23" s="4">
        <v>18257762.699999999</v>
      </c>
      <c r="M23" s="6">
        <v>12</v>
      </c>
      <c r="N23" s="4">
        <v>10573334.5</v>
      </c>
      <c r="O23" s="5">
        <v>5</v>
      </c>
      <c r="P23" s="4">
        <v>14726522.6</v>
      </c>
      <c r="Q23" s="5">
        <f t="shared" si="17"/>
        <v>-9</v>
      </c>
      <c r="R23" s="8">
        <f t="shared" si="17"/>
        <v>-6573187.5</v>
      </c>
      <c r="S23" s="5">
        <f t="shared" si="17"/>
        <v>3</v>
      </c>
      <c r="T23" s="8">
        <f t="shared" si="17"/>
        <v>-2272549.3999999985</v>
      </c>
      <c r="U23" s="5">
        <f t="shared" si="17"/>
        <v>0</v>
      </c>
      <c r="V23" s="8">
        <f t="shared" si="17"/>
        <v>-1831521.5999999996</v>
      </c>
      <c r="W23" s="5">
        <f t="shared" si="17"/>
        <v>1</v>
      </c>
      <c r="X23" s="8">
        <f t="shared" si="17"/>
        <v>5073385.2999999989</v>
      </c>
      <c r="Y23" s="5">
        <f t="shared" si="17"/>
        <v>0</v>
      </c>
      <c r="Z23" s="8">
        <f t="shared" si="17"/>
        <v>-7684428.1999999993</v>
      </c>
      <c r="AA23" s="5">
        <f t="shared" si="11"/>
        <v>-7</v>
      </c>
      <c r="AB23" s="8">
        <f t="shared" si="12"/>
        <v>4153188.0999999996</v>
      </c>
      <c r="AC23" s="5">
        <f t="shared" si="18"/>
        <v>-12</v>
      </c>
      <c r="AD23" s="8">
        <f t="shared" si="18"/>
        <v>-9135113.2999999989</v>
      </c>
    </row>
    <row r="24" spans="1:30" ht="29.25" x14ac:dyDescent="0.25">
      <c r="A24" s="6">
        <v>16</v>
      </c>
      <c r="B24" s="7" t="s">
        <v>23</v>
      </c>
      <c r="C24" s="6">
        <v>9</v>
      </c>
      <c r="D24" s="4">
        <v>164290.70000000001</v>
      </c>
      <c r="E24" s="6"/>
      <c r="F24" s="4"/>
      <c r="G24" s="6"/>
      <c r="H24" s="4"/>
      <c r="I24" s="6"/>
      <c r="J24" s="4"/>
      <c r="K24" s="6"/>
      <c r="L24" s="4"/>
      <c r="M24" s="6">
        <v>0</v>
      </c>
      <c r="N24" s="4">
        <v>0</v>
      </c>
      <c r="O24" s="5">
        <v>1</v>
      </c>
      <c r="P24" s="4">
        <v>37956.6</v>
      </c>
      <c r="Q24" s="5">
        <f t="shared" si="17"/>
        <v>-9</v>
      </c>
      <c r="R24" s="8">
        <f t="shared" si="17"/>
        <v>-164290.70000000001</v>
      </c>
      <c r="S24" s="5">
        <f t="shared" si="17"/>
        <v>0</v>
      </c>
      <c r="T24" s="8">
        <f t="shared" si="17"/>
        <v>0</v>
      </c>
      <c r="U24" s="5">
        <f t="shared" si="17"/>
        <v>0</v>
      </c>
      <c r="V24" s="8">
        <f t="shared" si="17"/>
        <v>0</v>
      </c>
      <c r="W24" s="5">
        <f t="shared" si="17"/>
        <v>0</v>
      </c>
      <c r="X24" s="8">
        <f t="shared" si="17"/>
        <v>0</v>
      </c>
      <c r="Y24" s="5">
        <f t="shared" si="17"/>
        <v>0</v>
      </c>
      <c r="Z24" s="8">
        <f t="shared" si="17"/>
        <v>0</v>
      </c>
      <c r="AA24" s="5">
        <f t="shared" si="11"/>
        <v>1</v>
      </c>
      <c r="AB24" s="8">
        <f t="shared" si="12"/>
        <v>37956.6</v>
      </c>
      <c r="AC24" s="5">
        <f t="shared" si="18"/>
        <v>-8</v>
      </c>
      <c r="AD24" s="8">
        <f t="shared" si="18"/>
        <v>-126334.1</v>
      </c>
    </row>
    <row r="25" spans="1:30" x14ac:dyDescent="0.25">
      <c r="A25" s="6">
        <v>17</v>
      </c>
      <c r="B25" s="7" t="s">
        <v>24</v>
      </c>
      <c r="C25" s="6">
        <v>6</v>
      </c>
      <c r="D25" s="4">
        <v>10138458.5</v>
      </c>
      <c r="E25" s="6">
        <v>6</v>
      </c>
      <c r="F25" s="4">
        <v>12697870.9</v>
      </c>
      <c r="G25" s="6">
        <v>8</v>
      </c>
      <c r="H25" s="4">
        <v>1433310.5</v>
      </c>
      <c r="I25" s="6">
        <v>6</v>
      </c>
      <c r="J25" s="4">
        <v>880080.6</v>
      </c>
      <c r="K25" s="6">
        <v>3</v>
      </c>
      <c r="L25" s="4">
        <v>609865.19999999995</v>
      </c>
      <c r="M25" s="6">
        <v>1</v>
      </c>
      <c r="N25" s="4">
        <v>37956.6</v>
      </c>
      <c r="O25" s="5">
        <v>0</v>
      </c>
      <c r="P25" s="4">
        <v>0</v>
      </c>
      <c r="Q25" s="5">
        <f t="shared" si="17"/>
        <v>0</v>
      </c>
      <c r="R25" s="8">
        <f t="shared" si="17"/>
        <v>2559412.4000000004</v>
      </c>
      <c r="S25" s="5">
        <f t="shared" si="17"/>
        <v>2</v>
      </c>
      <c r="T25" s="8">
        <f t="shared" si="17"/>
        <v>-11264560.4</v>
      </c>
      <c r="U25" s="5">
        <f t="shared" si="17"/>
        <v>-2</v>
      </c>
      <c r="V25" s="8">
        <f t="shared" si="17"/>
        <v>-553229.9</v>
      </c>
      <c r="W25" s="5">
        <f t="shared" si="17"/>
        <v>-3</v>
      </c>
      <c r="X25" s="8">
        <f t="shared" si="17"/>
        <v>-270215.40000000002</v>
      </c>
      <c r="Y25" s="5">
        <f t="shared" si="17"/>
        <v>-2</v>
      </c>
      <c r="Z25" s="8">
        <f t="shared" si="17"/>
        <v>-571908.6</v>
      </c>
      <c r="AA25" s="5">
        <f t="shared" si="11"/>
        <v>-1</v>
      </c>
      <c r="AB25" s="8">
        <f t="shared" si="12"/>
        <v>-37956.6</v>
      </c>
      <c r="AC25" s="5">
        <f t="shared" si="18"/>
        <v>-6</v>
      </c>
      <c r="AD25" s="8">
        <f t="shared" si="18"/>
        <v>-10138458.5</v>
      </c>
    </row>
    <row r="26" spans="1:30" x14ac:dyDescent="0.25">
      <c r="A26" s="19" t="s">
        <v>16</v>
      </c>
      <c r="B26" s="19"/>
      <c r="C26" s="6">
        <f t="shared" ref="C26:F26" si="19">SUM(C19:C25)</f>
        <v>158</v>
      </c>
      <c r="D26" s="4">
        <f t="shared" si="19"/>
        <v>95654910.000000015</v>
      </c>
      <c r="E26" s="6">
        <f t="shared" si="19"/>
        <v>46</v>
      </c>
      <c r="F26" s="4">
        <f t="shared" si="19"/>
        <v>63689342.299999997</v>
      </c>
      <c r="G26" s="6">
        <f>SUM(G19:G25)</f>
        <v>45</v>
      </c>
      <c r="H26" s="4">
        <f t="shared" ref="H26:AD26" si="20">SUM(H19:H25)</f>
        <v>51658838.200000003</v>
      </c>
      <c r="I26" s="6">
        <f t="shared" si="20"/>
        <v>39</v>
      </c>
      <c r="J26" s="4">
        <f t="shared" si="20"/>
        <v>46551868.5</v>
      </c>
      <c r="K26" s="6">
        <f t="shared" si="20"/>
        <v>35</v>
      </c>
      <c r="L26" s="4">
        <f t="shared" si="20"/>
        <v>64789088</v>
      </c>
      <c r="M26" s="6">
        <f t="shared" si="20"/>
        <v>38</v>
      </c>
      <c r="N26" s="4">
        <f t="shared" si="20"/>
        <v>29966533.500000004</v>
      </c>
      <c r="O26" s="5">
        <f t="shared" si="20"/>
        <v>18</v>
      </c>
      <c r="P26" s="4">
        <f t="shared" si="20"/>
        <v>23370756.200000003</v>
      </c>
      <c r="Q26" s="5">
        <f t="shared" si="20"/>
        <v>-112</v>
      </c>
      <c r="R26" s="4">
        <f t="shared" si="20"/>
        <v>-31965567.70000001</v>
      </c>
      <c r="S26" s="5">
        <f t="shared" si="20"/>
        <v>-1</v>
      </c>
      <c r="T26" s="4">
        <f t="shared" si="20"/>
        <v>-12030504.099999996</v>
      </c>
      <c r="U26" s="5">
        <f t="shared" si="20"/>
        <v>-6</v>
      </c>
      <c r="V26" s="4">
        <f t="shared" si="20"/>
        <v>-5106969.700000003</v>
      </c>
      <c r="W26" s="5">
        <f t="shared" si="20"/>
        <v>-4</v>
      </c>
      <c r="X26" s="4">
        <f t="shared" si="20"/>
        <v>18237219.5</v>
      </c>
      <c r="Y26" s="5">
        <f t="shared" si="20"/>
        <v>3</v>
      </c>
      <c r="Z26" s="4">
        <f t="shared" si="20"/>
        <v>-34822554.5</v>
      </c>
      <c r="AA26" s="5">
        <f t="shared" si="20"/>
        <v>-20</v>
      </c>
      <c r="AB26" s="4">
        <f t="shared" si="20"/>
        <v>-6595777.3000000007</v>
      </c>
      <c r="AC26" s="5">
        <f t="shared" si="20"/>
        <v>-140</v>
      </c>
      <c r="AD26" s="4">
        <f t="shared" si="20"/>
        <v>-72284153.800000012</v>
      </c>
    </row>
    <row r="27" spans="1:30" ht="18" customHeight="1" x14ac:dyDescent="0.25">
      <c r="A27" s="21" t="s">
        <v>25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ht="18.75" customHeight="1" x14ac:dyDescent="0.25">
      <c r="A28" s="6">
        <v>21</v>
      </c>
      <c r="B28" s="7" t="s">
        <v>43</v>
      </c>
      <c r="C28" s="6"/>
      <c r="D28" s="4"/>
      <c r="E28" s="6"/>
      <c r="F28" s="4"/>
      <c r="G28" s="6"/>
      <c r="H28" s="4"/>
      <c r="I28" s="6"/>
      <c r="J28" s="4"/>
      <c r="K28" s="6"/>
      <c r="L28" s="4"/>
      <c r="M28" s="6">
        <v>0</v>
      </c>
      <c r="N28" s="4">
        <v>0</v>
      </c>
      <c r="O28" s="5"/>
      <c r="P28" s="4"/>
      <c r="Q28" s="5">
        <f t="shared" ref="Q28:Z30" si="21">E28-C28</f>
        <v>0</v>
      </c>
      <c r="R28" s="8">
        <f t="shared" si="21"/>
        <v>0</v>
      </c>
      <c r="S28" s="5">
        <f t="shared" si="21"/>
        <v>0</v>
      </c>
      <c r="T28" s="8">
        <f t="shared" si="21"/>
        <v>0</v>
      </c>
      <c r="U28" s="5">
        <f t="shared" si="21"/>
        <v>0</v>
      </c>
      <c r="V28" s="8">
        <f t="shared" si="21"/>
        <v>0</v>
      </c>
      <c r="W28" s="5">
        <f t="shared" si="21"/>
        <v>0</v>
      </c>
      <c r="X28" s="8">
        <f t="shared" si="21"/>
        <v>0</v>
      </c>
      <c r="Y28" s="5">
        <f t="shared" si="21"/>
        <v>0</v>
      </c>
      <c r="Z28" s="8">
        <f t="shared" si="21"/>
        <v>0</v>
      </c>
      <c r="AA28" s="5">
        <f t="shared" si="11"/>
        <v>0</v>
      </c>
      <c r="AB28" s="8">
        <f t="shared" si="12"/>
        <v>0</v>
      </c>
      <c r="AC28" s="5">
        <f t="shared" ref="AC28:AD30" si="22">O28-C28</f>
        <v>0</v>
      </c>
      <c r="AD28" s="8">
        <f t="shared" si="22"/>
        <v>0</v>
      </c>
    </row>
    <row r="29" spans="1:30" ht="19.5" customHeight="1" x14ac:dyDescent="0.25">
      <c r="A29" s="6">
        <v>24</v>
      </c>
      <c r="B29" s="7" t="s">
        <v>26</v>
      </c>
      <c r="C29" s="6">
        <v>11</v>
      </c>
      <c r="D29" s="4">
        <v>1060848</v>
      </c>
      <c r="E29" s="6"/>
      <c r="F29" s="4"/>
      <c r="G29" s="6">
        <v>2</v>
      </c>
      <c r="H29" s="4">
        <v>50713.2</v>
      </c>
      <c r="I29" s="6"/>
      <c r="J29" s="4"/>
      <c r="K29" s="6"/>
      <c r="L29" s="4"/>
      <c r="M29" s="6">
        <v>1</v>
      </c>
      <c r="N29" s="4">
        <v>134322.29999999999</v>
      </c>
      <c r="O29" s="5">
        <v>4</v>
      </c>
      <c r="P29" s="4">
        <v>271740</v>
      </c>
      <c r="Q29" s="5">
        <f t="shared" si="21"/>
        <v>-11</v>
      </c>
      <c r="R29" s="8">
        <f t="shared" si="21"/>
        <v>-1060848</v>
      </c>
      <c r="S29" s="5">
        <f t="shared" si="21"/>
        <v>2</v>
      </c>
      <c r="T29" s="8">
        <f t="shared" si="21"/>
        <v>50713.2</v>
      </c>
      <c r="U29" s="5">
        <f t="shared" si="21"/>
        <v>-2</v>
      </c>
      <c r="V29" s="8">
        <f t="shared" si="21"/>
        <v>-50713.2</v>
      </c>
      <c r="W29" s="5">
        <f t="shared" si="21"/>
        <v>0</v>
      </c>
      <c r="X29" s="8">
        <f t="shared" si="21"/>
        <v>0</v>
      </c>
      <c r="Y29" s="5">
        <f t="shared" si="21"/>
        <v>1</v>
      </c>
      <c r="Z29" s="8">
        <f t="shared" si="21"/>
        <v>134322.29999999999</v>
      </c>
      <c r="AA29" s="5">
        <f t="shared" si="11"/>
        <v>3</v>
      </c>
      <c r="AB29" s="8">
        <f t="shared" si="12"/>
        <v>137417.70000000001</v>
      </c>
      <c r="AC29" s="5">
        <f t="shared" si="22"/>
        <v>-7</v>
      </c>
      <c r="AD29" s="8">
        <f t="shared" si="22"/>
        <v>-789108</v>
      </c>
    </row>
    <row r="30" spans="1:30" x14ac:dyDescent="0.25">
      <c r="A30" s="6">
        <v>28</v>
      </c>
      <c r="B30" s="7" t="s">
        <v>44</v>
      </c>
      <c r="C30" s="6">
        <v>13</v>
      </c>
      <c r="D30" s="4">
        <v>2425538.2999999998</v>
      </c>
      <c r="E30" s="6">
        <v>1</v>
      </c>
      <c r="F30" s="4">
        <v>2825759.2</v>
      </c>
      <c r="G30" s="6">
        <v>1</v>
      </c>
      <c r="H30" s="4">
        <v>383.8</v>
      </c>
      <c r="I30" s="6"/>
      <c r="J30" s="4"/>
      <c r="K30" s="6"/>
      <c r="L30" s="4"/>
      <c r="M30" s="6"/>
      <c r="N30" s="4"/>
      <c r="O30" s="5"/>
      <c r="P30" s="4"/>
      <c r="Q30" s="5">
        <f t="shared" si="21"/>
        <v>-12</v>
      </c>
      <c r="R30" s="8">
        <f t="shared" si="21"/>
        <v>400220.90000000037</v>
      </c>
      <c r="S30" s="5">
        <f t="shared" si="21"/>
        <v>0</v>
      </c>
      <c r="T30" s="8">
        <f t="shared" si="21"/>
        <v>-2825375.4000000004</v>
      </c>
      <c r="U30" s="5">
        <f t="shared" si="21"/>
        <v>-1</v>
      </c>
      <c r="V30" s="8">
        <f t="shared" si="21"/>
        <v>-383.8</v>
      </c>
      <c r="W30" s="5">
        <f t="shared" si="21"/>
        <v>0</v>
      </c>
      <c r="X30" s="8">
        <f t="shared" si="21"/>
        <v>0</v>
      </c>
      <c r="Y30" s="5">
        <f t="shared" si="21"/>
        <v>0</v>
      </c>
      <c r="Z30" s="8">
        <f t="shared" si="21"/>
        <v>0</v>
      </c>
      <c r="AA30" s="5">
        <f t="shared" si="11"/>
        <v>0</v>
      </c>
      <c r="AB30" s="8">
        <f t="shared" si="12"/>
        <v>0</v>
      </c>
      <c r="AC30" s="5">
        <f t="shared" si="22"/>
        <v>-13</v>
      </c>
      <c r="AD30" s="8">
        <f t="shared" si="22"/>
        <v>-2425538.2999999998</v>
      </c>
    </row>
    <row r="31" spans="1:30" x14ac:dyDescent="0.25">
      <c r="A31" s="19" t="s">
        <v>16</v>
      </c>
      <c r="B31" s="19"/>
      <c r="C31" s="6">
        <f t="shared" ref="C31:F31" si="23">SUM(C28:C30)</f>
        <v>24</v>
      </c>
      <c r="D31" s="4">
        <f t="shared" si="23"/>
        <v>3486386.3</v>
      </c>
      <c r="E31" s="6">
        <f t="shared" si="23"/>
        <v>1</v>
      </c>
      <c r="F31" s="4">
        <f t="shared" si="23"/>
        <v>2825759.2</v>
      </c>
      <c r="G31" s="6">
        <f>SUM(G28:G30)</f>
        <v>3</v>
      </c>
      <c r="H31" s="4">
        <f t="shared" ref="H31:AD31" si="24">SUM(H28:H30)</f>
        <v>51097</v>
      </c>
      <c r="I31" s="6">
        <f t="shared" si="24"/>
        <v>0</v>
      </c>
      <c r="J31" s="4">
        <f t="shared" si="24"/>
        <v>0</v>
      </c>
      <c r="K31" s="6">
        <f t="shared" si="24"/>
        <v>0</v>
      </c>
      <c r="L31" s="4">
        <f t="shared" si="24"/>
        <v>0</v>
      </c>
      <c r="M31" s="6">
        <f t="shared" si="24"/>
        <v>1</v>
      </c>
      <c r="N31" s="4">
        <f t="shared" si="24"/>
        <v>134322.29999999999</v>
      </c>
      <c r="O31" s="5">
        <f t="shared" si="24"/>
        <v>4</v>
      </c>
      <c r="P31" s="4">
        <f t="shared" si="24"/>
        <v>271740</v>
      </c>
      <c r="Q31" s="5">
        <f t="shared" si="24"/>
        <v>-23</v>
      </c>
      <c r="R31" s="4">
        <f t="shared" si="24"/>
        <v>-660627.09999999963</v>
      </c>
      <c r="S31" s="5">
        <f t="shared" si="24"/>
        <v>2</v>
      </c>
      <c r="T31" s="4">
        <f t="shared" si="24"/>
        <v>-2774662.2</v>
      </c>
      <c r="U31" s="5">
        <f t="shared" si="24"/>
        <v>-3</v>
      </c>
      <c r="V31" s="4">
        <f t="shared" si="24"/>
        <v>-51097</v>
      </c>
      <c r="W31" s="5">
        <f t="shared" si="24"/>
        <v>0</v>
      </c>
      <c r="X31" s="4">
        <f t="shared" si="24"/>
        <v>0</v>
      </c>
      <c r="Y31" s="5">
        <f t="shared" si="24"/>
        <v>1</v>
      </c>
      <c r="Z31" s="4">
        <f t="shared" si="24"/>
        <v>134322.29999999999</v>
      </c>
      <c r="AA31" s="5">
        <f t="shared" si="24"/>
        <v>3</v>
      </c>
      <c r="AB31" s="4">
        <f t="shared" si="24"/>
        <v>137417.70000000001</v>
      </c>
      <c r="AC31" s="5">
        <f t="shared" si="24"/>
        <v>-20</v>
      </c>
      <c r="AD31" s="4">
        <f t="shared" si="24"/>
        <v>-3214646.3</v>
      </c>
    </row>
    <row r="32" spans="1:30" ht="18" customHeight="1" x14ac:dyDescent="0.25">
      <c r="A32" s="21" t="s">
        <v>27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ht="19.5" x14ac:dyDescent="0.25">
      <c r="A33" s="6">
        <v>31</v>
      </c>
      <c r="B33" s="7" t="s">
        <v>11</v>
      </c>
      <c r="C33" s="6"/>
      <c r="D33" s="4"/>
      <c r="E33" s="6"/>
      <c r="F33" s="4"/>
      <c r="G33" s="6"/>
      <c r="H33" s="4"/>
      <c r="I33" s="6"/>
      <c r="J33" s="4"/>
      <c r="K33" s="6"/>
      <c r="L33" s="4"/>
      <c r="M33" s="6">
        <v>0</v>
      </c>
      <c r="N33" s="4">
        <v>0</v>
      </c>
      <c r="O33" s="5">
        <v>51</v>
      </c>
      <c r="P33" s="4">
        <v>3477195.6</v>
      </c>
      <c r="Q33" s="5">
        <f t="shared" ref="Q33:Z34" si="25">E33-C33</f>
        <v>0</v>
      </c>
      <c r="R33" s="8">
        <f t="shared" si="25"/>
        <v>0</v>
      </c>
      <c r="S33" s="5">
        <f t="shared" si="25"/>
        <v>0</v>
      </c>
      <c r="T33" s="8">
        <f t="shared" si="25"/>
        <v>0</v>
      </c>
      <c r="U33" s="5">
        <f t="shared" si="25"/>
        <v>0</v>
      </c>
      <c r="V33" s="8">
        <f t="shared" si="25"/>
        <v>0</v>
      </c>
      <c r="W33" s="5">
        <f t="shared" si="25"/>
        <v>0</v>
      </c>
      <c r="X33" s="8">
        <f t="shared" si="25"/>
        <v>0</v>
      </c>
      <c r="Y33" s="5">
        <f t="shared" si="25"/>
        <v>0</v>
      </c>
      <c r="Z33" s="8">
        <f t="shared" si="25"/>
        <v>0</v>
      </c>
      <c r="AA33" s="5">
        <f t="shared" si="11"/>
        <v>51</v>
      </c>
      <c r="AB33" s="8">
        <f t="shared" si="12"/>
        <v>3477195.6</v>
      </c>
      <c r="AC33" s="5">
        <f t="shared" ref="AC33:AD34" si="26">O33-C33</f>
        <v>51</v>
      </c>
      <c r="AD33" s="8">
        <f t="shared" si="26"/>
        <v>3477195.6</v>
      </c>
    </row>
    <row r="34" spans="1:30" ht="133.5" customHeight="1" x14ac:dyDescent="0.25">
      <c r="A34" s="6">
        <v>37</v>
      </c>
      <c r="B34" s="7" t="s">
        <v>28</v>
      </c>
      <c r="C34" s="6"/>
      <c r="D34" s="4"/>
      <c r="E34" s="6"/>
      <c r="F34" s="4"/>
      <c r="G34" s="6"/>
      <c r="H34" s="4"/>
      <c r="I34" s="6"/>
      <c r="J34" s="4"/>
      <c r="K34" s="6"/>
      <c r="L34" s="4"/>
      <c r="M34" s="6">
        <v>0</v>
      </c>
      <c r="N34" s="4">
        <v>0</v>
      </c>
      <c r="O34" s="5">
        <v>5</v>
      </c>
      <c r="P34" s="4">
        <v>97828.3</v>
      </c>
      <c r="Q34" s="5">
        <f t="shared" si="25"/>
        <v>0</v>
      </c>
      <c r="R34" s="8">
        <f t="shared" si="25"/>
        <v>0</v>
      </c>
      <c r="S34" s="5">
        <f t="shared" si="25"/>
        <v>0</v>
      </c>
      <c r="T34" s="8">
        <f t="shared" si="25"/>
        <v>0</v>
      </c>
      <c r="U34" s="5">
        <f t="shared" si="25"/>
        <v>0</v>
      </c>
      <c r="V34" s="8">
        <f t="shared" si="25"/>
        <v>0</v>
      </c>
      <c r="W34" s="5">
        <f t="shared" si="25"/>
        <v>0</v>
      </c>
      <c r="X34" s="8">
        <f t="shared" si="25"/>
        <v>0</v>
      </c>
      <c r="Y34" s="5">
        <f t="shared" si="25"/>
        <v>0</v>
      </c>
      <c r="Z34" s="8">
        <f t="shared" si="25"/>
        <v>0</v>
      </c>
      <c r="AA34" s="5">
        <f t="shared" si="11"/>
        <v>5</v>
      </c>
      <c r="AB34" s="8">
        <f t="shared" si="12"/>
        <v>97828.3</v>
      </c>
      <c r="AC34" s="5">
        <f t="shared" si="26"/>
        <v>5</v>
      </c>
      <c r="AD34" s="8">
        <f t="shared" si="26"/>
        <v>97828.3</v>
      </c>
    </row>
    <row r="35" spans="1:30" x14ac:dyDescent="0.25">
      <c r="A35" s="19" t="s">
        <v>16</v>
      </c>
      <c r="B35" s="19"/>
      <c r="C35" s="9">
        <f t="shared" ref="C35:F35" si="27">SUM(C33:C34)</f>
        <v>0</v>
      </c>
      <c r="D35" s="10">
        <f t="shared" si="27"/>
        <v>0</v>
      </c>
      <c r="E35" s="9">
        <f t="shared" si="27"/>
        <v>0</v>
      </c>
      <c r="F35" s="10">
        <f t="shared" si="27"/>
        <v>0</v>
      </c>
      <c r="G35" s="9">
        <f>SUM(G33:G34)</f>
        <v>0</v>
      </c>
      <c r="H35" s="10">
        <f t="shared" ref="H35:AD35" si="28">SUM(H33:H34)</f>
        <v>0</v>
      </c>
      <c r="I35" s="9">
        <f t="shared" si="28"/>
        <v>0</v>
      </c>
      <c r="J35" s="10">
        <f t="shared" si="28"/>
        <v>0</v>
      </c>
      <c r="K35" s="9">
        <f t="shared" si="28"/>
        <v>0</v>
      </c>
      <c r="L35" s="10">
        <f t="shared" si="28"/>
        <v>0</v>
      </c>
      <c r="M35" s="9">
        <f t="shared" si="28"/>
        <v>0</v>
      </c>
      <c r="N35" s="10">
        <f t="shared" si="28"/>
        <v>0</v>
      </c>
      <c r="O35" s="11">
        <f t="shared" si="28"/>
        <v>56</v>
      </c>
      <c r="P35" s="10">
        <f t="shared" si="28"/>
        <v>3575023.9</v>
      </c>
      <c r="Q35" s="11">
        <f t="shared" si="28"/>
        <v>0</v>
      </c>
      <c r="R35" s="10">
        <f t="shared" si="28"/>
        <v>0</v>
      </c>
      <c r="S35" s="11">
        <f t="shared" si="28"/>
        <v>0</v>
      </c>
      <c r="T35" s="10">
        <f t="shared" si="28"/>
        <v>0</v>
      </c>
      <c r="U35" s="11">
        <f t="shared" si="28"/>
        <v>0</v>
      </c>
      <c r="V35" s="10">
        <f t="shared" si="28"/>
        <v>0</v>
      </c>
      <c r="W35" s="11">
        <f t="shared" si="28"/>
        <v>0</v>
      </c>
      <c r="X35" s="10">
        <f t="shared" si="28"/>
        <v>0</v>
      </c>
      <c r="Y35" s="11">
        <f t="shared" si="28"/>
        <v>0</v>
      </c>
      <c r="Z35" s="10">
        <f t="shared" si="28"/>
        <v>0</v>
      </c>
      <c r="AA35" s="11">
        <f t="shared" si="28"/>
        <v>56</v>
      </c>
      <c r="AB35" s="10">
        <f t="shared" si="28"/>
        <v>3575023.9</v>
      </c>
      <c r="AC35" s="11">
        <f t="shared" si="28"/>
        <v>56</v>
      </c>
      <c r="AD35" s="10">
        <f t="shared" si="28"/>
        <v>3575023.9</v>
      </c>
    </row>
    <row r="36" spans="1:30" ht="18" customHeight="1" x14ac:dyDescent="0.25">
      <c r="A36" s="21" t="s">
        <v>29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ht="74.25" customHeight="1" x14ac:dyDescent="0.25">
      <c r="A37" s="6">
        <v>41</v>
      </c>
      <c r="B37" s="7" t="s">
        <v>30</v>
      </c>
      <c r="C37" s="6"/>
      <c r="D37" s="4"/>
      <c r="E37" s="6"/>
      <c r="F37" s="4"/>
      <c r="G37" s="6"/>
      <c r="H37" s="4"/>
      <c r="I37" s="6"/>
      <c r="J37" s="4"/>
      <c r="K37" s="6"/>
      <c r="L37" s="4"/>
      <c r="M37" s="6">
        <v>0</v>
      </c>
      <c r="N37" s="4">
        <v>0</v>
      </c>
      <c r="O37" s="5">
        <v>256</v>
      </c>
      <c r="P37" s="4">
        <v>4048032.4</v>
      </c>
      <c r="Q37" s="5">
        <f t="shared" ref="Q37:Z38" si="29">E37-C37</f>
        <v>0</v>
      </c>
      <c r="R37" s="8">
        <f t="shared" si="29"/>
        <v>0</v>
      </c>
      <c r="S37" s="5">
        <f t="shared" si="29"/>
        <v>0</v>
      </c>
      <c r="T37" s="8">
        <f t="shared" si="29"/>
        <v>0</v>
      </c>
      <c r="U37" s="5">
        <f t="shared" si="29"/>
        <v>0</v>
      </c>
      <c r="V37" s="8">
        <f t="shared" si="29"/>
        <v>0</v>
      </c>
      <c r="W37" s="5">
        <f t="shared" si="29"/>
        <v>0</v>
      </c>
      <c r="X37" s="8">
        <f t="shared" si="29"/>
        <v>0</v>
      </c>
      <c r="Y37" s="5">
        <f t="shared" si="29"/>
        <v>0</v>
      </c>
      <c r="Z37" s="8">
        <f t="shared" si="29"/>
        <v>0</v>
      </c>
      <c r="AA37" s="5">
        <f t="shared" si="11"/>
        <v>256</v>
      </c>
      <c r="AB37" s="8">
        <f t="shared" si="12"/>
        <v>4048032.4</v>
      </c>
      <c r="AC37" s="5">
        <f t="shared" ref="AC37:AD38" si="30">O37-C37</f>
        <v>256</v>
      </c>
      <c r="AD37" s="8">
        <f t="shared" si="30"/>
        <v>4048032.4</v>
      </c>
    </row>
    <row r="38" spans="1:30" ht="76.5" customHeight="1" x14ac:dyDescent="0.25">
      <c r="A38" s="6">
        <v>42</v>
      </c>
      <c r="B38" s="7" t="s">
        <v>31</v>
      </c>
      <c r="C38" s="6"/>
      <c r="D38" s="4"/>
      <c r="E38" s="6"/>
      <c r="F38" s="4"/>
      <c r="G38" s="6"/>
      <c r="H38" s="4"/>
      <c r="I38" s="6"/>
      <c r="J38" s="4"/>
      <c r="K38" s="6"/>
      <c r="L38" s="4"/>
      <c r="M38" s="6">
        <v>0</v>
      </c>
      <c r="N38" s="4">
        <v>0</v>
      </c>
      <c r="O38" s="5">
        <v>1</v>
      </c>
      <c r="P38" s="4">
        <v>49922.9</v>
      </c>
      <c r="Q38" s="5">
        <f t="shared" si="29"/>
        <v>0</v>
      </c>
      <c r="R38" s="8">
        <f t="shared" si="29"/>
        <v>0</v>
      </c>
      <c r="S38" s="5">
        <f t="shared" si="29"/>
        <v>0</v>
      </c>
      <c r="T38" s="8">
        <f t="shared" si="29"/>
        <v>0</v>
      </c>
      <c r="U38" s="5">
        <f t="shared" si="29"/>
        <v>0</v>
      </c>
      <c r="V38" s="8">
        <f t="shared" si="29"/>
        <v>0</v>
      </c>
      <c r="W38" s="5">
        <f t="shared" si="29"/>
        <v>0</v>
      </c>
      <c r="X38" s="8">
        <f t="shared" si="29"/>
        <v>0</v>
      </c>
      <c r="Y38" s="5">
        <f t="shared" si="29"/>
        <v>0</v>
      </c>
      <c r="Z38" s="8">
        <f t="shared" si="29"/>
        <v>0</v>
      </c>
      <c r="AA38" s="5">
        <f t="shared" si="11"/>
        <v>1</v>
      </c>
      <c r="AB38" s="8">
        <f t="shared" si="12"/>
        <v>49922.9</v>
      </c>
      <c r="AC38" s="5">
        <f t="shared" si="30"/>
        <v>1</v>
      </c>
      <c r="AD38" s="8">
        <f t="shared" si="30"/>
        <v>49922.9</v>
      </c>
    </row>
    <row r="39" spans="1:30" x14ac:dyDescent="0.25">
      <c r="A39" s="19" t="s">
        <v>16</v>
      </c>
      <c r="B39" s="19"/>
      <c r="C39" s="9">
        <f t="shared" ref="C39:F39" si="31">SUM(C37:C38)</f>
        <v>0</v>
      </c>
      <c r="D39" s="10">
        <f t="shared" si="31"/>
        <v>0</v>
      </c>
      <c r="E39" s="9">
        <f t="shared" si="31"/>
        <v>0</v>
      </c>
      <c r="F39" s="10">
        <f t="shared" si="31"/>
        <v>0</v>
      </c>
      <c r="G39" s="9">
        <f>SUM(G37:G38)</f>
        <v>0</v>
      </c>
      <c r="H39" s="10">
        <f t="shared" ref="H39:AD39" si="32">SUM(H37:H38)</f>
        <v>0</v>
      </c>
      <c r="I39" s="9">
        <f t="shared" si="32"/>
        <v>0</v>
      </c>
      <c r="J39" s="10">
        <f t="shared" si="32"/>
        <v>0</v>
      </c>
      <c r="K39" s="9">
        <f t="shared" si="32"/>
        <v>0</v>
      </c>
      <c r="L39" s="10">
        <f t="shared" si="32"/>
        <v>0</v>
      </c>
      <c r="M39" s="9">
        <f t="shared" si="32"/>
        <v>0</v>
      </c>
      <c r="N39" s="10">
        <f t="shared" si="32"/>
        <v>0</v>
      </c>
      <c r="O39" s="11">
        <f t="shared" si="32"/>
        <v>257</v>
      </c>
      <c r="P39" s="10">
        <f t="shared" si="32"/>
        <v>4097955.3</v>
      </c>
      <c r="Q39" s="11">
        <f t="shared" si="32"/>
        <v>0</v>
      </c>
      <c r="R39" s="10">
        <f t="shared" si="32"/>
        <v>0</v>
      </c>
      <c r="S39" s="11">
        <f t="shared" si="32"/>
        <v>0</v>
      </c>
      <c r="T39" s="10">
        <f t="shared" si="32"/>
        <v>0</v>
      </c>
      <c r="U39" s="11">
        <f t="shared" si="32"/>
        <v>0</v>
      </c>
      <c r="V39" s="10">
        <f t="shared" si="32"/>
        <v>0</v>
      </c>
      <c r="W39" s="11">
        <f t="shared" si="32"/>
        <v>0</v>
      </c>
      <c r="X39" s="10">
        <f t="shared" si="32"/>
        <v>0</v>
      </c>
      <c r="Y39" s="11">
        <f t="shared" si="32"/>
        <v>0</v>
      </c>
      <c r="Z39" s="10">
        <f t="shared" si="32"/>
        <v>0</v>
      </c>
      <c r="AA39" s="11">
        <f t="shared" si="32"/>
        <v>257</v>
      </c>
      <c r="AB39" s="10">
        <f t="shared" si="32"/>
        <v>4097955.3</v>
      </c>
      <c r="AC39" s="11">
        <f t="shared" si="32"/>
        <v>257</v>
      </c>
      <c r="AD39" s="10">
        <f t="shared" si="32"/>
        <v>4097955.3</v>
      </c>
    </row>
    <row r="40" spans="1:30" x14ac:dyDescent="0.25">
      <c r="A40" s="19" t="s">
        <v>32</v>
      </c>
      <c r="B40" s="19"/>
      <c r="C40" s="9">
        <f t="shared" ref="C40:F40" si="33">C17+C26+C31+C35+C39</f>
        <v>1421</v>
      </c>
      <c r="D40" s="10">
        <f t="shared" si="33"/>
        <v>281053204.50000006</v>
      </c>
      <c r="E40" s="9">
        <f t="shared" si="33"/>
        <v>1337</v>
      </c>
      <c r="F40" s="10">
        <f t="shared" si="33"/>
        <v>367809096.69999999</v>
      </c>
      <c r="G40" s="9">
        <f>G17+G26+G31+G35+G39</f>
        <v>1478</v>
      </c>
      <c r="H40" s="10">
        <f t="shared" ref="H40:AD40" si="34">H17+H26+H31+H35+H39</f>
        <v>348683946.30000001</v>
      </c>
      <c r="I40" s="9">
        <f t="shared" si="34"/>
        <v>1427</v>
      </c>
      <c r="J40" s="10">
        <f t="shared" si="34"/>
        <v>233689237.19999999</v>
      </c>
      <c r="K40" s="9">
        <f t="shared" si="34"/>
        <v>1413</v>
      </c>
      <c r="L40" s="10">
        <f t="shared" si="34"/>
        <v>247506809.19999999</v>
      </c>
      <c r="M40" s="9">
        <f t="shared" si="34"/>
        <v>1393</v>
      </c>
      <c r="N40" s="10">
        <f t="shared" si="34"/>
        <v>277286692.90000004</v>
      </c>
      <c r="O40" s="11">
        <f t="shared" si="34"/>
        <v>1412</v>
      </c>
      <c r="P40" s="10">
        <f t="shared" si="34"/>
        <v>332144508.90000004</v>
      </c>
      <c r="Q40" s="11">
        <f t="shared" si="34"/>
        <v>-84</v>
      </c>
      <c r="R40" s="10">
        <f t="shared" si="34"/>
        <v>86755892.199999958</v>
      </c>
      <c r="S40" s="11">
        <f t="shared" si="34"/>
        <v>141</v>
      </c>
      <c r="T40" s="10">
        <f t="shared" si="34"/>
        <v>-19125150.399999995</v>
      </c>
      <c r="U40" s="11">
        <f t="shared" si="34"/>
        <v>-51</v>
      </c>
      <c r="V40" s="10">
        <f t="shared" si="34"/>
        <v>-114994709.09999999</v>
      </c>
      <c r="W40" s="11">
        <f t="shared" si="34"/>
        <v>-14</v>
      </c>
      <c r="X40" s="10">
        <f t="shared" si="34"/>
        <v>13817572.000000017</v>
      </c>
      <c r="Y40" s="11">
        <f t="shared" si="34"/>
        <v>-20</v>
      </c>
      <c r="Z40" s="10">
        <f t="shared" si="34"/>
        <v>29779883.699999999</v>
      </c>
      <c r="AA40" s="11">
        <f t="shared" si="34"/>
        <v>19</v>
      </c>
      <c r="AB40" s="10">
        <f t="shared" si="34"/>
        <v>54857816.000000022</v>
      </c>
      <c r="AC40" s="11">
        <f t="shared" si="34"/>
        <v>-9</v>
      </c>
      <c r="AD40" s="10">
        <f t="shared" si="34"/>
        <v>51091304.400000013</v>
      </c>
    </row>
    <row r="41" spans="1:30" x14ac:dyDescent="0.25">
      <c r="A41" s="18" t="s">
        <v>59</v>
      </c>
      <c r="B41" s="18"/>
      <c r="C41" s="13"/>
      <c r="D41" s="14"/>
      <c r="E41" s="9">
        <v>4080</v>
      </c>
      <c r="F41" s="10">
        <v>1214674300</v>
      </c>
      <c r="G41" s="9">
        <v>4020</v>
      </c>
      <c r="H41" s="10">
        <v>1155369800</v>
      </c>
      <c r="I41" s="9">
        <v>3859</v>
      </c>
      <c r="J41" s="10">
        <v>929600200</v>
      </c>
      <c r="K41" s="9">
        <v>3769</v>
      </c>
      <c r="L41" s="10">
        <v>949625400</v>
      </c>
      <c r="M41" s="9">
        <v>3573</v>
      </c>
      <c r="N41" s="10">
        <v>923892000</v>
      </c>
      <c r="O41" s="9">
        <v>3998</v>
      </c>
      <c r="P41" s="10">
        <v>1012091100</v>
      </c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5"/>
      <c r="AD41" s="7"/>
    </row>
    <row r="42" spans="1:30" ht="24.75" customHeight="1" x14ac:dyDescent="0.25">
      <c r="A42" s="18" t="s">
        <v>60</v>
      </c>
      <c r="B42" s="18"/>
      <c r="C42" s="9"/>
      <c r="D42" s="10"/>
      <c r="E42" s="10">
        <f>E40/E41*100</f>
        <v>32.769607843137258</v>
      </c>
      <c r="F42" s="10">
        <f t="shared" ref="F42:AB42" si="35">F40/F41*100</f>
        <v>30.280470797809748</v>
      </c>
      <c r="G42" s="10">
        <f t="shared" si="35"/>
        <v>36.766169154228855</v>
      </c>
      <c r="H42" s="10">
        <f t="shared" si="35"/>
        <v>30.179423618308181</v>
      </c>
      <c r="I42" s="10">
        <f t="shared" si="35"/>
        <v>36.97849183726354</v>
      </c>
      <c r="J42" s="10">
        <f t="shared" si="35"/>
        <v>25.138681897873944</v>
      </c>
      <c r="K42" s="10">
        <f t="shared" si="35"/>
        <v>37.490050411249669</v>
      </c>
      <c r="L42" s="10">
        <f t="shared" si="35"/>
        <v>26.063625635961294</v>
      </c>
      <c r="M42" s="10">
        <f t="shared" si="35"/>
        <v>38.986845787853348</v>
      </c>
      <c r="N42" s="10">
        <f t="shared" si="35"/>
        <v>30.012890348655475</v>
      </c>
      <c r="O42" s="10">
        <f t="shared" si="35"/>
        <v>35.317658829414704</v>
      </c>
      <c r="P42" s="10">
        <f t="shared" si="35"/>
        <v>32.817649409228082</v>
      </c>
      <c r="Q42" s="10" t="e">
        <f t="shared" si="35"/>
        <v>#DIV/0!</v>
      </c>
      <c r="R42" s="10" t="e">
        <f t="shared" si="35"/>
        <v>#DIV/0!</v>
      </c>
      <c r="S42" s="10" t="e">
        <f t="shared" si="35"/>
        <v>#DIV/0!</v>
      </c>
      <c r="T42" s="10" t="e">
        <f t="shared" si="35"/>
        <v>#DIV/0!</v>
      </c>
      <c r="U42" s="10" t="e">
        <f t="shared" si="35"/>
        <v>#DIV/0!</v>
      </c>
      <c r="V42" s="10" t="e">
        <f t="shared" si="35"/>
        <v>#DIV/0!</v>
      </c>
      <c r="W42" s="10" t="e">
        <f t="shared" si="35"/>
        <v>#DIV/0!</v>
      </c>
      <c r="X42" s="10" t="e">
        <f t="shared" si="35"/>
        <v>#DIV/0!</v>
      </c>
      <c r="Y42" s="10" t="e">
        <f t="shared" si="35"/>
        <v>#DIV/0!</v>
      </c>
      <c r="Z42" s="10" t="e">
        <f t="shared" si="35"/>
        <v>#DIV/0!</v>
      </c>
      <c r="AA42" s="10" t="e">
        <f t="shared" si="35"/>
        <v>#DIV/0!</v>
      </c>
      <c r="AB42" s="10" t="e">
        <f t="shared" si="35"/>
        <v>#DIV/0!</v>
      </c>
      <c r="AC42" s="11"/>
      <c r="AD42" s="10"/>
    </row>
    <row r="44" spans="1:30" x14ac:dyDescent="0.25">
      <c r="B44" s="7" t="s">
        <v>57</v>
      </c>
      <c r="C44" s="9">
        <f>C13+C15+C37+C38</f>
        <v>605</v>
      </c>
      <c r="D44" s="10">
        <f t="shared" ref="D44:AD44" si="36">D13+D15+D37+D38</f>
        <v>9402666.3000000007</v>
      </c>
      <c r="E44" s="9">
        <f t="shared" si="36"/>
        <v>628</v>
      </c>
      <c r="F44" s="10">
        <f t="shared" si="36"/>
        <v>10064798.4</v>
      </c>
      <c r="G44" s="9">
        <f t="shared" si="36"/>
        <v>515</v>
      </c>
      <c r="H44" s="10">
        <f t="shared" si="36"/>
        <v>11015772</v>
      </c>
      <c r="I44" s="9">
        <f t="shared" si="36"/>
        <v>467</v>
      </c>
      <c r="J44" s="10">
        <f t="shared" si="36"/>
        <v>10521431.5</v>
      </c>
      <c r="K44" s="9">
        <f t="shared" si="36"/>
        <v>403</v>
      </c>
      <c r="L44" s="10">
        <f t="shared" si="36"/>
        <v>11699993.800000001</v>
      </c>
      <c r="M44" s="9">
        <f t="shared" si="36"/>
        <v>512</v>
      </c>
      <c r="N44" s="10">
        <f t="shared" si="36"/>
        <v>14603416.5</v>
      </c>
      <c r="O44" s="11">
        <f>O13+O15+O37+O38</f>
        <v>584</v>
      </c>
      <c r="P44" s="10">
        <f>P13+P15+P37+P38</f>
        <v>12934653.700000001</v>
      </c>
      <c r="Q44" s="9">
        <f t="shared" si="36"/>
        <v>23</v>
      </c>
      <c r="R44" s="10">
        <f t="shared" si="36"/>
        <v>662132.09999999963</v>
      </c>
      <c r="S44" s="9">
        <f t="shared" si="36"/>
        <v>-113</v>
      </c>
      <c r="T44" s="10">
        <f t="shared" si="36"/>
        <v>950973.59999999963</v>
      </c>
      <c r="U44" s="9">
        <f t="shared" si="36"/>
        <v>-48</v>
      </c>
      <c r="V44" s="10">
        <f t="shared" si="36"/>
        <v>-494340.5</v>
      </c>
      <c r="W44" s="9">
        <f t="shared" si="36"/>
        <v>-64</v>
      </c>
      <c r="X44" s="10">
        <f t="shared" si="36"/>
        <v>1178562.3000000007</v>
      </c>
      <c r="Y44" s="9">
        <f t="shared" si="36"/>
        <v>109</v>
      </c>
      <c r="Z44" s="10">
        <f t="shared" si="36"/>
        <v>2903422.6999999993</v>
      </c>
      <c r="AA44" s="9">
        <f t="shared" si="36"/>
        <v>72</v>
      </c>
      <c r="AB44" s="10">
        <f t="shared" si="36"/>
        <v>-1668762.8000000007</v>
      </c>
      <c r="AC44" s="9">
        <f t="shared" si="36"/>
        <v>-21</v>
      </c>
      <c r="AD44" s="10">
        <f t="shared" si="36"/>
        <v>3531987.399999999</v>
      </c>
    </row>
    <row r="45" spans="1:30" x14ac:dyDescent="0.25">
      <c r="B45" s="7" t="s">
        <v>58</v>
      </c>
      <c r="C45" s="9">
        <f>C11+C12+C33+C34</f>
        <v>79</v>
      </c>
      <c r="D45" s="10">
        <f t="shared" ref="D45:AD45" si="37">D11+D12+D33+D34</f>
        <v>3592365.9</v>
      </c>
      <c r="E45" s="9">
        <f t="shared" si="37"/>
        <v>81</v>
      </c>
      <c r="F45" s="10">
        <f t="shared" si="37"/>
        <v>3595927.2</v>
      </c>
      <c r="G45" s="9">
        <f t="shared" si="37"/>
        <v>57</v>
      </c>
      <c r="H45" s="10">
        <f t="shared" si="37"/>
        <v>3115674.4</v>
      </c>
      <c r="I45" s="9">
        <f t="shared" si="37"/>
        <v>79</v>
      </c>
      <c r="J45" s="10">
        <f t="shared" si="37"/>
        <v>3373032.8</v>
      </c>
      <c r="K45" s="9">
        <f t="shared" si="37"/>
        <v>82</v>
      </c>
      <c r="L45" s="10">
        <f t="shared" si="37"/>
        <v>7794660</v>
      </c>
      <c r="M45" s="9">
        <f t="shared" si="37"/>
        <v>72</v>
      </c>
      <c r="N45" s="10">
        <f t="shared" si="37"/>
        <v>6007509.4000000004</v>
      </c>
      <c r="O45" s="9">
        <f t="shared" si="37"/>
        <v>56</v>
      </c>
      <c r="P45" s="10">
        <f t="shared" si="37"/>
        <v>3575023.9</v>
      </c>
      <c r="Q45" s="9">
        <f t="shared" si="37"/>
        <v>2</v>
      </c>
      <c r="R45" s="10">
        <f t="shared" si="37"/>
        <v>3561.3000000002794</v>
      </c>
      <c r="S45" s="9">
        <f t="shared" si="37"/>
        <v>-24</v>
      </c>
      <c r="T45" s="10">
        <f t="shared" si="37"/>
        <v>-480252.80000000028</v>
      </c>
      <c r="U45" s="9">
        <f t="shared" si="37"/>
        <v>22</v>
      </c>
      <c r="V45" s="10">
        <f t="shared" si="37"/>
        <v>257358.39999999991</v>
      </c>
      <c r="W45" s="9">
        <f t="shared" si="37"/>
        <v>3</v>
      </c>
      <c r="X45" s="10">
        <f t="shared" si="37"/>
        <v>4421627.2</v>
      </c>
      <c r="Y45" s="9">
        <f t="shared" si="37"/>
        <v>-10</v>
      </c>
      <c r="Z45" s="10">
        <f t="shared" si="37"/>
        <v>-1787150.6</v>
      </c>
      <c r="AA45" s="9">
        <f t="shared" si="37"/>
        <v>-16</v>
      </c>
      <c r="AB45" s="10">
        <f t="shared" si="37"/>
        <v>-2432485.5000000005</v>
      </c>
      <c r="AC45" s="9">
        <f t="shared" si="37"/>
        <v>-23</v>
      </c>
      <c r="AD45" s="10">
        <f t="shared" si="37"/>
        <v>-17341.999999999811</v>
      </c>
    </row>
  </sheetData>
  <mergeCells count="17">
    <mergeCell ref="A36:AD36"/>
    <mergeCell ref="L2:AD2"/>
    <mergeCell ref="L3:AD3"/>
    <mergeCell ref="L1:AD1"/>
    <mergeCell ref="A41:B41"/>
    <mergeCell ref="A42:B42"/>
    <mergeCell ref="A31:B31"/>
    <mergeCell ref="A5:AD5"/>
    <mergeCell ref="A17:B17"/>
    <mergeCell ref="A26:B26"/>
    <mergeCell ref="A18:AD18"/>
    <mergeCell ref="A9:AD9"/>
    <mergeCell ref="A27:AD27"/>
    <mergeCell ref="A35:B35"/>
    <mergeCell ref="A39:B39"/>
    <mergeCell ref="A40:B40"/>
    <mergeCell ref="A32:AD32"/>
  </mergeCells>
  <pageMargins left="0.59055118110236227" right="0.59055118110236227" top="0.59055118110236227" bottom="0.59055118110236227" header="0.31496062992125984" footer="0.31496062992125984"/>
  <pageSetup paperSize="9" scale="64" fitToHeight="3" orientation="landscape" r:id="rId1"/>
  <headerFooter differentFirst="1">
    <oddHeader>&amp;C&amp;P</oddHead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Е.А.</dc:creator>
  <cp:lastModifiedBy>Тарасов Евгений Александрович</cp:lastModifiedBy>
  <cp:lastPrinted>2024-01-30T09:03:00Z</cp:lastPrinted>
  <dcterms:created xsi:type="dcterms:W3CDTF">2023-10-06T11:29:08Z</dcterms:created>
  <dcterms:modified xsi:type="dcterms:W3CDTF">2024-01-30T09:03:03Z</dcterms:modified>
</cp:coreProperties>
</file>