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na\Desktop\Приложения к отчету 1\"/>
    </mc:Choice>
  </mc:AlternateContent>
  <bookViews>
    <workbookView xWindow="0" yWindow="60" windowWidth="28800" windowHeight="10470" activeTab="2"/>
  </bookViews>
  <sheets>
    <sheet name="2017" sheetId="1" r:id="rId1"/>
    <sheet name="2018" sheetId="3" r:id="rId2"/>
    <sheet name="2019" sheetId="4" r:id="rId3"/>
  </sheets>
  <definedNames>
    <definedName name="_xlnm._FilterDatabase" localSheetId="2" hidden="1">'2019'!$C$4:$O$65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F9" i="4"/>
  <c r="G9" i="4"/>
  <c r="J9" i="4"/>
  <c r="K9" i="4"/>
  <c r="L9" i="4"/>
  <c r="M9" i="4"/>
  <c r="L10" i="4"/>
  <c r="E17" i="4"/>
  <c r="F17" i="4"/>
  <c r="G17" i="4"/>
  <c r="M10" i="4" s="1"/>
  <c r="M17" i="4" s="1"/>
  <c r="H17" i="4"/>
  <c r="J17" i="4"/>
  <c r="K17" i="4"/>
  <c r="L17" i="4"/>
  <c r="L18" i="4"/>
  <c r="E21" i="4"/>
  <c r="F21" i="4"/>
  <c r="G21" i="4"/>
  <c r="M18" i="4" s="1"/>
  <c r="M21" i="4" s="1"/>
  <c r="H21" i="4"/>
  <c r="J21" i="4"/>
  <c r="K21" i="4"/>
  <c r="L21" i="4"/>
  <c r="L22" i="4"/>
  <c r="E23" i="4"/>
  <c r="F23" i="4"/>
  <c r="G23" i="4"/>
  <c r="M22" i="4" s="1"/>
  <c r="M23" i="4" s="1"/>
  <c r="H23" i="4"/>
  <c r="J23" i="4"/>
  <c r="K23" i="4"/>
  <c r="L23" i="4"/>
  <c r="H24" i="4"/>
  <c r="M24" i="4"/>
  <c r="E25" i="4"/>
  <c r="F25" i="4"/>
  <c r="G25" i="4"/>
  <c r="H25" i="4"/>
  <c r="J25" i="4"/>
  <c r="K25" i="4"/>
  <c r="L25" i="4"/>
  <c r="M25" i="4"/>
  <c r="L26" i="4"/>
  <c r="E29" i="4"/>
  <c r="F29" i="4"/>
  <c r="G29" i="4"/>
  <c r="M26" i="4" s="1"/>
  <c r="M29" i="4" s="1"/>
  <c r="H29" i="4"/>
  <c r="J29" i="4"/>
  <c r="K29" i="4"/>
  <c r="L29" i="4"/>
  <c r="H30" i="4"/>
  <c r="E31" i="4"/>
  <c r="F31" i="4"/>
  <c r="G31" i="4"/>
  <c r="H31" i="4"/>
  <c r="J31" i="4"/>
  <c r="K31" i="4"/>
  <c r="M30" i="4" s="1"/>
  <c r="M31" i="4" s="1"/>
  <c r="L31" i="4"/>
  <c r="L32" i="4"/>
  <c r="E34" i="4"/>
  <c r="F34" i="4"/>
  <c r="G34" i="4"/>
  <c r="M32" i="4" s="1"/>
  <c r="M34" i="4" s="1"/>
  <c r="H34" i="4"/>
  <c r="J34" i="4"/>
  <c r="K34" i="4"/>
  <c r="L34" i="4"/>
  <c r="L35" i="4"/>
  <c r="M35" i="4"/>
  <c r="M39" i="4" s="1"/>
  <c r="E39" i="4"/>
  <c r="F39" i="4"/>
  <c r="G39" i="4"/>
  <c r="H39" i="4"/>
  <c r="J39" i="4"/>
  <c r="K39" i="4"/>
  <c r="L39" i="4"/>
  <c r="H40" i="4"/>
  <c r="H41" i="4" s="1"/>
  <c r="L40" i="4"/>
  <c r="E41" i="4"/>
  <c r="F41" i="4"/>
  <c r="G41" i="4"/>
  <c r="M40" i="4" s="1"/>
  <c r="M41" i="4" s="1"/>
  <c r="J41" i="4"/>
  <c r="K41" i="4"/>
  <c r="L41" i="4"/>
  <c r="F42" i="4"/>
  <c r="L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E63" i="4"/>
  <c r="G63" i="4"/>
  <c r="M42" i="4" s="1"/>
  <c r="M63" i="4" s="1"/>
  <c r="H63" i="4"/>
  <c r="J63" i="4"/>
  <c r="K63" i="4"/>
  <c r="L63" i="4"/>
  <c r="E65" i="4"/>
  <c r="F65" i="4"/>
  <c r="G65" i="4"/>
  <c r="M64" i="4" s="1"/>
  <c r="M65" i="4" s="1"/>
  <c r="H65" i="4"/>
  <c r="J65" i="4"/>
  <c r="K65" i="4"/>
  <c r="L65" i="4"/>
  <c r="F66" i="4"/>
  <c r="L66" i="4"/>
  <c r="L68" i="4" s="1"/>
  <c r="F67" i="4"/>
  <c r="E68" i="4"/>
  <c r="F68" i="4"/>
  <c r="G68" i="4"/>
  <c r="M66" i="4" s="1"/>
  <c r="M68" i="4" s="1"/>
  <c r="H68" i="4"/>
  <c r="J68" i="4"/>
  <c r="K68" i="4"/>
  <c r="H6" i="4" l="1"/>
  <c r="K6" i="4"/>
  <c r="F63" i="4"/>
  <c r="F6" i="4" s="1"/>
  <c r="J6" i="4"/>
  <c r="G6" i="4"/>
  <c r="E6" i="4"/>
  <c r="L6" i="4"/>
  <c r="M6" i="4"/>
  <c r="D6" i="1" l="1"/>
  <c r="L48" i="3"/>
  <c r="L50" i="3" s="1"/>
  <c r="K48" i="3"/>
  <c r="K50" i="3" s="1"/>
  <c r="L39" i="3"/>
  <c r="K39" i="3"/>
  <c r="L32" i="3"/>
  <c r="I32" i="3"/>
  <c r="I34" i="3" s="1"/>
  <c r="L26" i="3"/>
  <c r="K26" i="3"/>
  <c r="K29" i="3" s="1"/>
  <c r="L22" i="3"/>
  <c r="K22" i="3"/>
  <c r="L17" i="3"/>
  <c r="K17" i="3"/>
  <c r="L10" i="3"/>
  <c r="K10" i="3"/>
  <c r="K12" i="3" s="1"/>
  <c r="L7" i="3"/>
  <c r="K7" i="3"/>
  <c r="J50" i="3"/>
  <c r="K37" i="3"/>
  <c r="K38" i="3" s="1"/>
  <c r="K35" i="3"/>
  <c r="K36" i="3" s="1"/>
  <c r="K30" i="3"/>
  <c r="K31" i="3" s="1"/>
  <c r="J21" i="3"/>
  <c r="L21" i="3" s="1"/>
  <c r="K15" i="3"/>
  <c r="K16" i="3" s="1"/>
  <c r="K13" i="3"/>
  <c r="K9" i="3"/>
  <c r="L13" i="3"/>
  <c r="L15" i="3"/>
  <c r="L30" i="3"/>
  <c r="L35" i="3"/>
  <c r="L37" i="3"/>
  <c r="L43" i="1"/>
  <c r="L41" i="1"/>
  <c r="L40" i="1"/>
  <c r="L39" i="1"/>
  <c r="L38" i="1"/>
  <c r="L37" i="1"/>
  <c r="L36" i="1"/>
  <c r="L35" i="1"/>
  <c r="L34" i="1"/>
  <c r="L33" i="1"/>
  <c r="L32" i="1"/>
  <c r="L30" i="1"/>
  <c r="L28" i="1"/>
  <c r="L26" i="1"/>
  <c r="L24" i="1"/>
  <c r="L23" i="1"/>
  <c r="L22" i="1"/>
  <c r="L20" i="1"/>
  <c r="L19" i="1"/>
  <c r="L18" i="1"/>
  <c r="L16" i="1"/>
  <c r="L14" i="1"/>
  <c r="L12" i="1"/>
  <c r="L11" i="1"/>
  <c r="L9" i="1"/>
  <c r="L7" i="1"/>
  <c r="G49" i="3"/>
  <c r="G48" i="3"/>
  <c r="G46" i="3"/>
  <c r="G45" i="3"/>
  <c r="G44" i="3"/>
  <c r="G43" i="3"/>
  <c r="G42" i="3"/>
  <c r="G41" i="3"/>
  <c r="G40" i="3"/>
  <c r="G39" i="3"/>
  <c r="G37" i="3"/>
  <c r="G38" i="3" s="1"/>
  <c r="G35" i="3"/>
  <c r="G33" i="3"/>
  <c r="G32" i="3"/>
  <c r="G34" i="3" s="1"/>
  <c r="G30" i="3"/>
  <c r="G31" i="3" s="1"/>
  <c r="G28" i="3"/>
  <c r="G27" i="3"/>
  <c r="G26" i="3"/>
  <c r="E29" i="3"/>
  <c r="F29" i="3"/>
  <c r="H29" i="3"/>
  <c r="I29" i="3"/>
  <c r="J29" i="3"/>
  <c r="L29" i="3" s="1"/>
  <c r="D29" i="3"/>
  <c r="G24" i="3"/>
  <c r="G23" i="3"/>
  <c r="G22" i="3"/>
  <c r="G20" i="3"/>
  <c r="G19" i="3"/>
  <c r="G18" i="3"/>
  <c r="G17" i="3"/>
  <c r="G15" i="3"/>
  <c r="G16" i="3" s="1"/>
  <c r="G13" i="3"/>
  <c r="G11" i="3"/>
  <c r="G10" i="3"/>
  <c r="G8" i="3"/>
  <c r="G7" i="3"/>
  <c r="E50" i="3"/>
  <c r="F50" i="3"/>
  <c r="I50" i="3"/>
  <c r="D50" i="3"/>
  <c r="E47" i="3"/>
  <c r="F47" i="3"/>
  <c r="I47" i="3"/>
  <c r="D47" i="3"/>
  <c r="E38" i="3"/>
  <c r="F38" i="3"/>
  <c r="I38" i="3"/>
  <c r="J38" i="3"/>
  <c r="D38" i="3"/>
  <c r="E36" i="3"/>
  <c r="F36" i="3"/>
  <c r="G36" i="3"/>
  <c r="I36" i="3"/>
  <c r="J36" i="3"/>
  <c r="D36" i="3"/>
  <c r="E34" i="3"/>
  <c r="F34" i="3"/>
  <c r="D34" i="3"/>
  <c r="J31" i="3"/>
  <c r="I31" i="3"/>
  <c r="E31" i="3"/>
  <c r="F31" i="3"/>
  <c r="D31" i="3"/>
  <c r="E25" i="3"/>
  <c r="F25" i="3"/>
  <c r="I25" i="3"/>
  <c r="J25" i="3"/>
  <c r="D25" i="3"/>
  <c r="E21" i="3"/>
  <c r="F21" i="3"/>
  <c r="I21" i="3"/>
  <c r="D21" i="3"/>
  <c r="E16" i="3"/>
  <c r="F16" i="3"/>
  <c r="I16" i="3"/>
  <c r="J16" i="3"/>
  <c r="D16" i="3"/>
  <c r="E14" i="3"/>
  <c r="F14" i="3"/>
  <c r="G14" i="3"/>
  <c r="I14" i="3"/>
  <c r="J14" i="3"/>
  <c r="K14" i="3"/>
  <c r="D14" i="3"/>
  <c r="E12" i="3"/>
  <c r="F12" i="3"/>
  <c r="I12" i="3"/>
  <c r="D12" i="3"/>
  <c r="I9" i="3"/>
  <c r="J9" i="3"/>
  <c r="E9" i="3"/>
  <c r="F9" i="3"/>
  <c r="D9" i="3"/>
  <c r="L38" i="3" l="1"/>
  <c r="G50" i="3"/>
  <c r="E6" i="3"/>
  <c r="L16" i="3"/>
  <c r="I6" i="3"/>
  <c r="F6" i="3"/>
  <c r="L36" i="3"/>
  <c r="L14" i="3"/>
  <c r="L25" i="3"/>
  <c r="L31" i="3"/>
  <c r="L9" i="3"/>
  <c r="D6" i="3"/>
  <c r="K34" i="3"/>
  <c r="J34" i="3"/>
  <c r="L34" i="3" s="1"/>
  <c r="K25" i="3"/>
  <c r="J47" i="3"/>
  <c r="L47" i="3" s="1"/>
  <c r="K21" i="3"/>
  <c r="J12" i="3"/>
  <c r="G47" i="3"/>
  <c r="G29" i="3"/>
  <c r="G12" i="3"/>
  <c r="G25" i="3"/>
  <c r="G21" i="3"/>
  <c r="G9" i="3"/>
  <c r="J44" i="1"/>
  <c r="I44" i="1"/>
  <c r="H44" i="1"/>
  <c r="F44" i="1"/>
  <c r="L44" i="1" s="1"/>
  <c r="E44" i="1"/>
  <c r="K43" i="1"/>
  <c r="K44" i="1" s="1"/>
  <c r="J6" i="3" l="1"/>
  <c r="G6" i="3"/>
  <c r="L12" i="3"/>
  <c r="L6" i="3" s="1"/>
  <c r="K47" i="3"/>
  <c r="K6" i="3" s="1"/>
  <c r="F42" i="1"/>
  <c r="H42" i="1"/>
  <c r="I42" i="1"/>
  <c r="J42" i="1"/>
  <c r="E42" i="1"/>
  <c r="K41" i="1"/>
  <c r="K40" i="1"/>
  <c r="K39" i="1"/>
  <c r="K38" i="1"/>
  <c r="K37" i="1"/>
  <c r="K36" i="1"/>
  <c r="K35" i="1"/>
  <c r="K42" i="1" s="1"/>
  <c r="K34" i="1"/>
  <c r="K33" i="1"/>
  <c r="K32" i="1"/>
  <c r="G32" i="1"/>
  <c r="E33" i="1"/>
  <c r="G33" i="1" s="1"/>
  <c r="K31" i="1"/>
  <c r="J31" i="1"/>
  <c r="I31" i="1"/>
  <c r="H31" i="1"/>
  <c r="F31" i="1"/>
  <c r="E31" i="1"/>
  <c r="K30" i="1"/>
  <c r="K29" i="1"/>
  <c r="K28" i="1"/>
  <c r="F29" i="1"/>
  <c r="L29" i="1" s="1"/>
  <c r="E29" i="1"/>
  <c r="K27" i="1"/>
  <c r="K26" i="1"/>
  <c r="J25" i="1"/>
  <c r="I25" i="1"/>
  <c r="K24" i="1"/>
  <c r="K23" i="1"/>
  <c r="K22" i="1"/>
  <c r="K25" i="1" s="1"/>
  <c r="J21" i="1"/>
  <c r="I21" i="1"/>
  <c r="K20" i="1"/>
  <c r="K19" i="1"/>
  <c r="K18" i="1"/>
  <c r="K17" i="1"/>
  <c r="K16" i="1"/>
  <c r="J15" i="1"/>
  <c r="I15" i="1"/>
  <c r="K14" i="1"/>
  <c r="K15" i="1" s="1"/>
  <c r="J13" i="1"/>
  <c r="I13" i="1"/>
  <c r="K12" i="1"/>
  <c r="K11" i="1"/>
  <c r="K13" i="1" s="1"/>
  <c r="K10" i="1"/>
  <c r="K9" i="1"/>
  <c r="G43" i="1"/>
  <c r="G44" i="1" s="1"/>
  <c r="G41" i="1"/>
  <c r="G40" i="1"/>
  <c r="G39" i="1"/>
  <c r="G38" i="1"/>
  <c r="G37" i="1"/>
  <c r="G36" i="1"/>
  <c r="G42" i="1" s="1"/>
  <c r="G35" i="1"/>
  <c r="G34" i="1"/>
  <c r="G30" i="1"/>
  <c r="G31" i="1" s="1"/>
  <c r="G28" i="1"/>
  <c r="G29" i="1" s="1"/>
  <c r="F27" i="1"/>
  <c r="L27" i="1" s="1"/>
  <c r="E27" i="1"/>
  <c r="F25" i="1"/>
  <c r="L25" i="1" s="1"/>
  <c r="E25" i="1"/>
  <c r="F21" i="1"/>
  <c r="E21" i="1"/>
  <c r="F17" i="1"/>
  <c r="L17" i="1" s="1"/>
  <c r="E17" i="1"/>
  <c r="F15" i="1"/>
  <c r="E15" i="1"/>
  <c r="F13" i="1"/>
  <c r="L13" i="1" s="1"/>
  <c r="E13" i="1"/>
  <c r="H10" i="1"/>
  <c r="F10" i="1"/>
  <c r="L10" i="1" s="1"/>
  <c r="E10" i="1"/>
  <c r="H8" i="1"/>
  <c r="F8" i="1"/>
  <c r="E8" i="1"/>
  <c r="G24" i="1"/>
  <c r="G23" i="1"/>
  <c r="G22" i="1"/>
  <c r="G26" i="1"/>
  <c r="G27" i="1" s="1"/>
  <c r="G20" i="1"/>
  <c r="G19" i="1"/>
  <c r="G18" i="1"/>
  <c r="G16" i="1"/>
  <c r="G17" i="1" s="1"/>
  <c r="G14" i="1"/>
  <c r="G15" i="1" s="1"/>
  <c r="G12" i="1"/>
  <c r="G11" i="1"/>
  <c r="G13" i="1" s="1"/>
  <c r="G9" i="1"/>
  <c r="G10" i="1" s="1"/>
  <c r="G7" i="1"/>
  <c r="G8" i="1" s="1"/>
  <c r="L15" i="1" l="1"/>
  <c r="L31" i="1"/>
  <c r="G25" i="1"/>
  <c r="F6" i="1"/>
  <c r="L8" i="1"/>
  <c r="K21" i="1"/>
  <c r="K6" i="1" s="1"/>
  <c r="L42" i="1"/>
  <c r="G21" i="1"/>
  <c r="G6" i="1" s="1"/>
  <c r="E6" i="1"/>
  <c r="I6" i="1"/>
  <c r="L21" i="1"/>
  <c r="J6" i="1"/>
  <c r="L6" i="1" s="1"/>
</calcChain>
</file>

<file path=xl/sharedStrings.xml><?xml version="1.0" encoding="utf-8"?>
<sst xmlns="http://schemas.openxmlformats.org/spreadsheetml/2006/main" count="348" uniqueCount="174">
  <si>
    <t>Информация о расходах федерального бюджета и бюджетов субъектов Российской Федерации на финансовое обеспечение расходных обязательств, в целях софинансирования которых предоставляется субсидия</t>
  </si>
  <si>
    <t>Субъект Российской Федерации</t>
  </si>
  <si>
    <t>Наименование мероприятия</t>
  </si>
  <si>
    <t>Всего</t>
  </si>
  <si>
    <t xml:space="preserve">федеральный бюджет </t>
  </si>
  <si>
    <t>бюджет субъекта РФ</t>
  </si>
  <si>
    <t>Расходы</t>
  </si>
  <si>
    <t>федеральный бюджет</t>
  </si>
  <si>
    <t xml:space="preserve">Неиспользованные средства на конец года </t>
  </si>
  <si>
    <t>Примечание (объект завершен в текущем году, объект переходящий</t>
  </si>
  <si>
    <t>Архангельская область</t>
  </si>
  <si>
    <t>Волгоградская область</t>
  </si>
  <si>
    <t>Кабардино-Балкарская Республика</t>
  </si>
  <si>
    <t>Карачаево-Черкесская Республика</t>
  </si>
  <si>
    <t>Московская область</t>
  </si>
  <si>
    <t>Нижегородская область</t>
  </si>
  <si>
    <t>Республика Татарстан</t>
  </si>
  <si>
    <t>Смоленская область</t>
  </si>
  <si>
    <t>Тульская область</t>
  </si>
  <si>
    <t>Удмуртская Республика</t>
  </si>
  <si>
    <t>Чеченская Республика</t>
  </si>
  <si>
    <t>Чувашская Республика</t>
  </si>
  <si>
    <t>Калининградская область</t>
  </si>
  <si>
    <t>Ставропольский край</t>
  </si>
  <si>
    <t>Хабаровский край</t>
  </si>
  <si>
    <t>Ликвидация нефтяного загрязнения в водоохранной зоне ручья Кузнецов (Мезенский район Архангельская область)</t>
  </si>
  <si>
    <t>Обеспечение экологической безопасности территории, занятой свалкой отходов в Кировском районе Волгограда</t>
  </si>
  <si>
    <t>завершен</t>
  </si>
  <si>
    <t>переходящий</t>
  </si>
  <si>
    <t>Ликвидация ущерба окружающей среде, накопленного в результате прошлой хозяйственной деятельности целлюлознобумажного предприятия АОЗТ "Дарита" (золоотвал) г.Калининграда</t>
  </si>
  <si>
    <t>Рекультивация городского полигона ТБО, расположенного в пос. им. А. Космодемьянского г. Калининграда</t>
  </si>
  <si>
    <t xml:space="preserve">Рекультивация сухого пляжа хвостохранилища ОАО "Тырныаузский горно-обогатительный комбинат" с восстановлением сбросного колодца для водопонижения и водоотведения
</t>
  </si>
  <si>
    <t>Рекультивация полигона ТБО "Электросталь"</t>
  </si>
  <si>
    <t>Рекультивация полигона ТБО "Каширский"</t>
  </si>
  <si>
    <t>Рекультивация полигона ТБО "Быково"</t>
  </si>
  <si>
    <t xml:space="preserve">Ликвидация объектов накопленного экологического ущерба на территории городского округа город Дзержинск Нижегородской области. Объект №1 Ликвидация неорганизованной свалки "Черная дыра" промышленных отходов бывшего производства ОАО "Оргстекло"
</t>
  </si>
  <si>
    <t>Ликвидация объектов накопленного экологического ущерба на территории городского округа город Дзержинск Нижегородской области. Объект №2 Ликвидация (консервация) шламонакопителя "Белое море" на территории завода "Капролактам"</t>
  </si>
  <si>
    <t>Ликвидация объектов накопленного экологического ущерба на территории городского округа город Дзержинск Нижегородской области. Объект №3 Ликвидация (рекультивация) полигона твердых бытовых отходов "Игумново"</t>
  </si>
  <si>
    <t>Рекультивация (экологическая реабилитация) объектов накопленного экологического ущерба с нефтесодержащими загрязнениями по ул. Гагарина, Казанский тракт, Советская в г. Буинске Республики Татарстан</t>
  </si>
  <si>
    <t>Демонтаж зданий главного корпуса и цеха санитарной очистки воздуха закрытого акционерного общества "Еврогласс", Смоленская обл., Руднянский район, п. Голынки, ул. Витебская, д. 1 (II этап)</t>
  </si>
  <si>
    <t>Демеркуризация ртутьсодержащих отходов, расположенных в Тульской области, муниципальное образование Киреевский район, п. Шварцевский, ул. Ленина, д. 1 а</t>
  </si>
  <si>
    <t>Рекультивация полигона ТБО по Сарапульскому тракту</t>
  </si>
  <si>
    <t>Рекультивация технологического амбара и нарушенных земель в районе скважины № 91 на месторождении «Брагуны»</t>
  </si>
  <si>
    <t> Рекультивация технологического амбара и нарушенных земель в районе ГЗУ 34 на месторождении «Брагуны»</t>
  </si>
  <si>
    <t>Рекультивация технологического амбара и нарушенных земель в районе скважины № 130 на месторождении «Горячеисточненское»</t>
  </si>
  <si>
    <t>Рекультивация технологического амбара и нарушенных земель в районе скважины № 84 на месторождении «Брагуны»</t>
  </si>
  <si>
    <t>Рекультивация технологического амбара и нарушенных земель в районе скважины №111 месторождения «Правобережное»</t>
  </si>
  <si>
    <t>Рекультивация технологического амбара и нарушенных земель в районе скважины № 101 месторождения «Брагунское»</t>
  </si>
  <si>
    <t>Рекультивация технологического амбара и нарушенных земель в районе скважины № 135 на месторождении «Горячеисточненское »</t>
  </si>
  <si>
    <t>Рекультивация санкционированной свалки твердых коммунальных отходов, г. Чебоксары</t>
  </si>
  <si>
    <t>Предусмотрено законом о ФБ</t>
  </si>
  <si>
    <t>Рекультивация пруда испарителя и нарушенных земель в районе участка предварительной подготовки нефти УППН «Брагуны»</t>
  </si>
  <si>
    <t>Всего, в т.ч.</t>
  </si>
  <si>
    <t>-</t>
  </si>
  <si>
    <t>Ликвидация негативного воздействия на окружающую среду накопленных отходов, включая рекультивацию земельных участков на территории Среднеахтубинского муниципального района Волгоградской области</t>
  </si>
  <si>
    <t>Обеспечение экологической безопасности территории, занятой свалкой отходов в Кировском районе Волгограда</t>
  </si>
  <si>
    <t>Рекультивация городского полигона ТБО, расположенного в пос. им. А. Космодемьянского г.Калининграда</t>
  </si>
  <si>
    <t>Рекультивация сухого пляжа хвостохранилища ОАО "Тырныаузский горно-обогатительный комбинат" с восстановлением сбросного колодца для водопонижения и водоотведения.</t>
  </si>
  <si>
    <t>Рекультивация полигона ТБО, расположенного по адресу: КЧР, Абазинский район, в 5,1 км по направлению на запад от а. Псыж</t>
  </si>
  <si>
    <t>Рекультивация полигона ТБО "Электросталь"</t>
  </si>
  <si>
    <t>Рекультивация полигона ТБО  "Быково"</t>
  </si>
  <si>
    <t xml:space="preserve">Рекультивация полигона ТБО "Каширский" </t>
  </si>
  <si>
    <t xml:space="preserve">Рекультивация полигона ТКО "Кучино" </t>
  </si>
  <si>
    <t>Ликвидация объектов накопленного экологического ущерба на территории городского округа город Дзержинск Нижегородской области. Объект № 1. Ликвидация неорганизованной свалки «Черная дыра» промышленных отходов бывшего производства ОАО «Оргстекло»</t>
  </si>
  <si>
    <t>Ликвидация объектов накопленного экологического ущерба на территории городского округа город Дзержинск Нижегородской области Объект № 2. Ликвидация (консервация) шламонакопителя «Белое море» на территории завода «Капролактам»</t>
  </si>
  <si>
    <t>Ликвидация объектов накопленного экологического ущерба на территории городского округа город Дзержинск Нижегородской области. Объект № 3 Ликвидация (рекультивация) полигона твердых бытовых отходов «Игумново»</t>
  </si>
  <si>
    <t>"Демонтаж зданий главного корпуса и цеха санитарной очистки воздуха закрытого акционерного общества "Еврогласс", Смоленская обл., Руднянский район, п. Голынки, ул. Витебская" (II этап)</t>
  </si>
  <si>
    <t>Ликвидация свалки в районе Нового озера в городе-курорте Кисловодске Ставропольского края</t>
  </si>
  <si>
    <t>Рекультивация несанкционированной свалки г.Светлограда Петровского муниципального района Ставропольского края</t>
  </si>
  <si>
    <t xml:space="preserve">Рекультивация полигона ТБО по Сарапульскому тракту </t>
  </si>
  <si>
    <t>"Демонтаж здания хлорного цеха ОАО "Амурскбумпром" и рекультивация территории в промышленной зоне г. Амурска"</t>
  </si>
  <si>
    <t>Рекультивация нефтешламового амбара и нарушенных земель в районе скважины № 722 месторождения «Старогрозненское»</t>
  </si>
  <si>
    <t>Рекультивация нефтешламовых амбаров и нарушенных земель в районе скважины № 717 на нефтегазовом месторождении «Старогрозненское»</t>
  </si>
  <si>
    <t>Рекультивация технологических амбаров и нарушенных земель в районе БКНС-7 на месторождении «Горячеисточненское»</t>
  </si>
  <si>
    <t>Рекультивация технологического амбара и нарушенных земель в районе скважины № 177 на месторождении Правобережное</t>
  </si>
  <si>
    <t>Рекультивация технологического амбара и нарушенных земель в районе скважины № 87 на месторождении Брагуны</t>
  </si>
  <si>
    <t>Рекультивация технологического амбара и нарушенных земель в районе скважины № 111 на месторождении Правобережное</t>
  </si>
  <si>
    <t>Рекультивация технологического амбара и нарушенных земель в районе скважины № 139 на месторождении Правобережное</t>
  </si>
  <si>
    <t>Рекультивация технологического амбара и нарушенных земель в районе ЦСП-115 на месторождении Правобережное</t>
  </si>
  <si>
    <t>Рекультивация санкционированной свалки твердых коммунальных отходов г. Чебоксары</t>
  </si>
  <si>
    <t>Свалка твердых бытовых отходов в д. Ильбеши Чебоксарского района Чувашской Республики</t>
  </si>
  <si>
    <t>Всего в т.ч.</t>
  </si>
  <si>
    <t>Ликвидация ущерба окружающей среде, накопленного в результате прошлой хозяйственной деятельности целлюлозно-бумажного предприятия АОЗТ "Дарита" (золотоотвал) г.Калининграда</t>
  </si>
  <si>
    <t>Нижегородская область
(соглашение от 12.02.2018 № 051-08-2018-001)</t>
  </si>
  <si>
    <t>Нижегородская область
(соглашение от 27.05.2018 № 051-17-2018-001 в соответсвии с  распоряжением Правительства
Российской Федерации  от  27.04.2018  №  781-р  о  выделении  из  резервного  фонда  Российской Федерации бюджетных ассигнований на оказание финансовой помощи Нижегородской области)</t>
  </si>
  <si>
    <t>заверешен (выполнен 1 этап, контракт расторгнут)</t>
  </si>
  <si>
    <t>Завершен</t>
  </si>
  <si>
    <t>Рекультивация и экологическая реабилитация территории (ликвидация накопленного ущерба) с.п. Нестеровское в Р.Ингушетия, загрязненной при несанкционированном размещении отходов I-V классов опасности</t>
  </si>
  <si>
    <t>Рекультивация и экологическая реабилитация территории (ликвидация накопленного ущерба) г. Назрань, загрязненной при несанкционированном размещении отходов I-V классов опасности</t>
  </si>
  <si>
    <t>Республика Ингушетия</t>
  </si>
  <si>
    <t>Рекультивация городской свалки города Челябинска</t>
  </si>
  <si>
    <t>Челябинская область</t>
  </si>
  <si>
    <t>Рекультивация нефтешламового амбара и нарушенныхх земель в районе нефтепарка Хаян-Корт</t>
  </si>
  <si>
    <t>Рекультивация нефтешламового амбара и нарушенныхх земель в районе бывшей БКНС на месторождении Хаян-Корт</t>
  </si>
  <si>
    <t>Рекультивация нефтешламового амбара и нарушенных земель в районе скв. № 729 месторождения "Старогрозненское"</t>
  </si>
  <si>
    <t>Рекультивация нефтешламового амбара и нарушенных земель в районе скв. № 728 месторождения "Старогрозненское"</t>
  </si>
  <si>
    <t>Рекультивация нефтешламового амбара и нарушенныхх земель в районе скв. № 707 месторождения "Старогрозненское"</t>
  </si>
  <si>
    <t>Рекультивация нефтешламового амбара и нарушенных земель в районе скв. № 733 месторождения "Старогрозненское"</t>
  </si>
  <si>
    <t>Рекультивация нефтешламовых амбаров и нарушенных земель на территории бывшей манифольдной п/о "Грознефть" в районе скв. № 717 месторождения "Старогрозненское"</t>
  </si>
  <si>
    <t>Рекультивация технологического амбара и нарушенныхх земель в районе групповой замерной установки ГЗУ-80 на месторождении Севреные Брагуны</t>
  </si>
  <si>
    <t>Рекультивация нефтешламового амбара и нарушенных земель в районе скв. № 738 месторождения "Старогрозненское"</t>
  </si>
  <si>
    <t>Рекультивация технологического амбара и нарушенныхх земель в районе скважины №23 на месторождении Севреные Брагуны</t>
  </si>
  <si>
    <t>Рекультивация технологического амбара и нарушенныхх земель в районе скважины №2 Ильиновская</t>
  </si>
  <si>
    <t>Рекультивация нефтешламовых амбаров (прудов-испарителей) и нарушенных земель в районе нефтепарка Хаян-Корт</t>
  </si>
  <si>
    <t>Рекультивация свалки ТКО (Чеченская Республика, Шелковской муниципальный район, ст.Гребенская)</t>
  </si>
  <si>
    <t>Рекультивация свалки ТКО (Чеченская Республика, Грозненский муниципальный район, с.Старые Атаги)</t>
  </si>
  <si>
    <t>Рекультивация свалки ТКО (Чеченская Республика, Грозненский муниципальный район, ст.Петропавловская)</t>
  </si>
  <si>
    <t>Рекультивация свалки ТКО (Чеченская Республика, Грозненский муниципальный район, с.Комсомольское)</t>
  </si>
  <si>
    <t>Рекультивация свалки ТКО (Чеченская Республика, Надтеречный муниципальный район, с.Бено-Юрт)</t>
  </si>
  <si>
    <t>Рекультивация свалки ТКО (Чеченская Республика, Грозненский муниципальный район, с.Пролетарское)</t>
  </si>
  <si>
    <t>Рекультивация свалки ТКО (Чеченская Республика, Ачхой-Мартановский муниципальный район, с.Ачхой-Мартан)</t>
  </si>
  <si>
    <t>Рекультивация свалки ТКО (Чеченская Республика, Грозненский муниципальный район, с.Гикало)</t>
  </si>
  <si>
    <t>Рекультивация полигона ТКО «Петропавловский» (Чеченская Республика, г. Грозный)</t>
  </si>
  <si>
    <t>Рекультивация санкционированной свалки ТБО в урочище "Исаков хутор" вблизи д. Тушино</t>
  </si>
  <si>
    <t>Новгородская область</t>
  </si>
  <si>
    <t xml:space="preserve">Ликвидация негативного воздействия на окружающую среду накопленных отходов, включая рекультивацию земельного участка, на территории городского поселения г. Дубовка </t>
  </si>
  <si>
    <t xml:space="preserve">Заключительный этап ликвидации свалки твердых бытовых отходов в г. Урюпинске </t>
  </si>
  <si>
    <t>Ликвидация негативного воздействия на окружающую среду накопленных отходов производства и потребления, а также рекультивации земельногно участка, расположенного примерно в 1200 м по направлению на северо-запад от города Камышин</t>
  </si>
  <si>
    <t>Ликвидация негативного воздействия на окружающую среду накопленных отходов, включая рекультивацию земельных участков, на территории Среднеахтубинского муниципального  района</t>
  </si>
  <si>
    <t xml:space="preserve">Ликвидация негативного воздействия Фиагдонского хвостохранилища на окружающую среду. </t>
  </si>
  <si>
    <t>Ликвидация негативного воздействия Унальского хвостохранилища на окружающую среду в районе с. Н.Унал Алагирского района РСО Алания</t>
  </si>
  <si>
    <t>Республика Северная Осетия-Алания</t>
  </si>
  <si>
    <t>Рекультивация пометохранилища бывшего ОАО "Птицефабрика "Снежная"</t>
  </si>
  <si>
    <t>Мурманская область</t>
  </si>
  <si>
    <t>Вывод из эксплуатации и рекультивация I очереди хвостохранилища горно-обогатительного комбината Урупского месторождения</t>
  </si>
  <si>
    <t>Рекультивация земель Терзского муниципального района Кабардино-Балкарской Республики, нарушенных при несанкционированном размещении отходов I-V классов опасности</t>
  </si>
  <si>
    <t>Рекультивация земель городского округа Баксан Кабардино-Балкарской Республики, нарушенных при несанкционированном размещении отходов I-V классов опасности</t>
  </si>
  <si>
    <t>Рекультивация земель Майского муниципального района Кабардино-Балкарской Республики, нарушенных при несанкционированном размещении отходов I-V классов опасности</t>
  </si>
  <si>
    <t>Рекультивация полигона "Дубна Левобережная"</t>
  </si>
  <si>
    <t>Рекультивация полигона ТКО "Царево"</t>
  </si>
  <si>
    <t>Рекультивация полигона "Аннино"</t>
  </si>
  <si>
    <t>Рекультивация полигона ТБО "Кучино"</t>
  </si>
  <si>
    <t xml:space="preserve">Рекультивация полигона "Слизнево" </t>
  </si>
  <si>
    <t>Рекультивация полигона "Долгопрудный"</t>
  </si>
  <si>
    <t>Рекультивация полигона "Кулаковский"</t>
  </si>
  <si>
    <t>Рекльтивация полигона ТБО, расположенного 750 м восточнее д.Меркульево (Рекультивация Мичуринского полигона ТКО)</t>
  </si>
  <si>
    <t>Рекультивация объекта (карьера) ТБО в г. Жуковке</t>
  </si>
  <si>
    <t>Брянская область</t>
  </si>
  <si>
    <t>% софинан-я из ФБ</t>
  </si>
  <si>
    <t>Всего по Архангельской области:</t>
  </si>
  <si>
    <t>Всего по Вологоградской области:</t>
  </si>
  <si>
    <t>Всего по Калининградской области:</t>
  </si>
  <si>
    <t>Всего по Кабардино-Балкарской Республике:</t>
  </si>
  <si>
    <t>Всего по Карачаево-Черкесской Республике:</t>
  </si>
  <si>
    <t>Всего по Московской области:</t>
  </si>
  <si>
    <t>Всего по Нижегородской области:</t>
  </si>
  <si>
    <t>Всего по Республике Татарстан:</t>
  </si>
  <si>
    <t>Всего по Смоленской области:</t>
  </si>
  <si>
    <t>Всего по Тульской области:</t>
  </si>
  <si>
    <t>Всего по Удмуртской Республике:</t>
  </si>
  <si>
    <t>Итого по Чеченской Республике:</t>
  </si>
  <si>
    <t>Итого по Чувашской Республике:</t>
  </si>
  <si>
    <t>№ п/п</t>
  </si>
  <si>
    <r>
      <t>Объем финансирования</t>
    </r>
    <r>
      <rPr>
        <b/>
        <sz val="12"/>
        <color theme="1"/>
        <rFont val="Times New Roman"/>
        <family val="1"/>
        <charset val="204"/>
      </rPr>
      <t xml:space="preserve"> в 2018 году</t>
    </r>
    <r>
      <rPr>
        <sz val="12"/>
        <color theme="1"/>
        <rFont val="Times New Roman"/>
        <family val="1"/>
        <charset val="204"/>
      </rPr>
      <t xml:space="preserve"> (по Соглашению)</t>
    </r>
  </si>
  <si>
    <r>
      <t xml:space="preserve">Объем финансирования </t>
    </r>
    <r>
      <rPr>
        <b/>
        <sz val="12"/>
        <color theme="1"/>
        <rFont val="Times New Roman"/>
        <family val="1"/>
        <charset val="204"/>
      </rPr>
      <t>в 2017 году</t>
    </r>
    <r>
      <rPr>
        <sz val="12"/>
        <color theme="1"/>
        <rFont val="Times New Roman"/>
        <family val="1"/>
        <charset val="204"/>
      </rPr>
      <t xml:space="preserve"> (по Соглашению)</t>
    </r>
  </si>
  <si>
    <t>(рублей)</t>
  </si>
  <si>
    <t>Всего по Волгоградской области:</t>
  </si>
  <si>
    <t>Всего по Ставропольскому краю:</t>
  </si>
  <si>
    <t>Всего по Хабаровскому краю:</t>
  </si>
  <si>
    <t>Всего по Чеченской Республике:</t>
  </si>
  <si>
    <t>Всего по Чувашской Республике:</t>
  </si>
  <si>
    <t>Рекультивация полигона ТБО, расположенного по адресу: КЧР, Абазинский район, в 5,1 км по направлению на запад от а. Псыж</t>
  </si>
  <si>
    <r>
      <t>Объем финансирования</t>
    </r>
    <r>
      <rPr>
        <b/>
        <sz val="12"/>
        <color theme="1"/>
        <rFont val="Times New Roman"/>
        <family val="1"/>
        <charset val="204"/>
      </rPr>
      <t xml:space="preserve"> в 2019 году</t>
    </r>
    <r>
      <rPr>
        <sz val="12"/>
        <color theme="1"/>
        <rFont val="Times New Roman"/>
        <family val="1"/>
        <charset val="204"/>
      </rPr>
      <t xml:space="preserve"> (по Соглашению)</t>
    </r>
  </si>
  <si>
    <t xml:space="preserve">завершен                   </t>
  </si>
  <si>
    <t xml:space="preserve">переходящий </t>
  </si>
  <si>
    <t>Всего по Брянской области:</t>
  </si>
  <si>
    <t>Всего по Мурманской области:</t>
  </si>
  <si>
    <t>Всего по РСО-Алания:</t>
  </si>
  <si>
    <t>Всего по Новгородской области:</t>
  </si>
  <si>
    <t>Всего по Челябинской области:</t>
  </si>
  <si>
    <t>Всего по Республике Ингушетия:</t>
  </si>
  <si>
    <t xml:space="preserve">Приложение № 2 к отчету о результатах экспертно-аналитического мероприятия «Анализ выполнения мероприятий, обеспечивающих экологическую безопасность Российской Федерации, в части ликвидации объектов накопленного вреда и формирования комплексной системы обращения с твердыми коммунальными отходами»
</t>
  </si>
  <si>
    <t xml:space="preserve">Приложение № 3 к отчету о результатах экспертно-аналитического мероприятия «Анализ выполнения мероприятий, обеспечивающих экологическую безопасность Российской Федерации, в части ликвидации объектов накопленного вреда и формирования комплексной системы обращения с твердыми коммунальными отходами»
</t>
  </si>
  <si>
    <t xml:space="preserve">Приложение № 4 к отчету о результатах экспертно-аналитического мероприятия «Анализ выполнения мероприятий, обеспечивающих экологическую безопасность Российской Федерации, в части ликвидации объектов накопленного вреда и формирования комплексной системы обращения с твердыми коммунальными отходами»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</si>
</sst>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/>
    <xf numFmtId="4" fontId="2" fillId="0" borderId="0" xfId="0" applyNumberFormat="1" applyFont="1" applyBorder="1"/>
    <xf numFmtId="0" fontId="0" fillId="0" borderId="0" xfId="0" applyFill="1"/>
    <xf numFmtId="0" fontId="0" fillId="0" borderId="1" xfId="0" applyFill="1" applyBorder="1"/>
    <xf numFmtId="0" fontId="2" fillId="0" borderId="0" xfId="0" applyFont="1" applyFill="1"/>
    <xf numFmtId="4" fontId="2" fillId="0" borderId="10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wrapText="1"/>
    </xf>
    <xf numFmtId="4" fontId="2" fillId="0" borderId="4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0" fillId="0" borderId="11" xfId="0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justify" vertical="top" wrapText="1"/>
    </xf>
    <xf numFmtId="0" fontId="9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D1" zoomScaleNormal="100" workbookViewId="0">
      <selection activeCell="K1" sqref="K1:M1"/>
    </sheetView>
  </sheetViews>
  <sheetFormatPr defaultRowHeight="15" x14ac:dyDescent="0.25"/>
  <cols>
    <col min="1" max="1" width="5.42578125" style="5" customWidth="1"/>
    <col min="2" max="2" width="19" style="5" customWidth="1"/>
    <col min="3" max="3" width="43.5703125" style="5" customWidth="1"/>
    <col min="4" max="4" width="19.140625" style="5" customWidth="1"/>
    <col min="5" max="5" width="17.7109375" style="5" customWidth="1"/>
    <col min="6" max="6" width="18.5703125" style="5" customWidth="1"/>
    <col min="7" max="7" width="18.7109375" style="5" customWidth="1"/>
    <col min="8" max="8" width="9.7109375" style="5" customWidth="1"/>
    <col min="9" max="9" width="18.28515625" style="5" customWidth="1"/>
    <col min="10" max="10" width="18" style="5" customWidth="1"/>
    <col min="11" max="11" width="18.140625" style="5" customWidth="1"/>
    <col min="12" max="12" width="20.28515625" style="5" customWidth="1"/>
    <col min="13" max="13" width="19.42578125" style="5" customWidth="1"/>
    <col min="14" max="14" width="17" style="5" bestFit="1" customWidth="1"/>
    <col min="15" max="16384" width="9.140625" style="5"/>
  </cols>
  <sheetData>
    <row r="1" spans="1:14" ht="138" customHeight="1" x14ac:dyDescent="0.25">
      <c r="B1" s="7"/>
      <c r="C1" s="7"/>
      <c r="D1" s="7"/>
      <c r="E1" s="7"/>
      <c r="F1" s="7"/>
      <c r="G1" s="7"/>
      <c r="H1" s="7"/>
      <c r="I1" s="7"/>
      <c r="J1" s="7"/>
      <c r="K1" s="41" t="s">
        <v>171</v>
      </c>
      <c r="L1" s="41"/>
      <c r="M1" s="41"/>
    </row>
    <row r="2" spans="1:14" ht="50.25" customHeight="1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1"/>
    </row>
    <row r="3" spans="1:14" ht="24" customHeight="1" x14ac:dyDescent="0.25">
      <c r="A3" s="15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4" t="s">
        <v>155</v>
      </c>
      <c r="N3" s="21"/>
    </row>
    <row r="4" spans="1:14" ht="30.75" customHeight="1" x14ac:dyDescent="0.25">
      <c r="A4" s="42" t="s">
        <v>152</v>
      </c>
      <c r="B4" s="42" t="s">
        <v>1</v>
      </c>
      <c r="C4" s="42" t="s">
        <v>2</v>
      </c>
      <c r="D4" s="49" t="s">
        <v>50</v>
      </c>
      <c r="E4" s="42" t="s">
        <v>154</v>
      </c>
      <c r="F4" s="42"/>
      <c r="G4" s="42"/>
      <c r="H4" s="42"/>
      <c r="I4" s="42" t="s">
        <v>6</v>
      </c>
      <c r="J4" s="42"/>
      <c r="K4" s="42"/>
      <c r="L4" s="42" t="s">
        <v>8</v>
      </c>
      <c r="M4" s="42" t="s">
        <v>9</v>
      </c>
    </row>
    <row r="5" spans="1:14" ht="58.5" customHeight="1" x14ac:dyDescent="0.25">
      <c r="A5" s="42"/>
      <c r="B5" s="42"/>
      <c r="C5" s="42"/>
      <c r="D5" s="50"/>
      <c r="E5" s="20" t="s">
        <v>3</v>
      </c>
      <c r="F5" s="20" t="s">
        <v>4</v>
      </c>
      <c r="G5" s="20" t="s">
        <v>5</v>
      </c>
      <c r="H5" s="20" t="s">
        <v>138</v>
      </c>
      <c r="I5" s="20" t="s">
        <v>3</v>
      </c>
      <c r="J5" s="20" t="s">
        <v>7</v>
      </c>
      <c r="K5" s="20" t="s">
        <v>5</v>
      </c>
      <c r="L5" s="42"/>
      <c r="M5" s="42"/>
    </row>
    <row r="6" spans="1:14" ht="23.25" customHeight="1" x14ac:dyDescent="0.25">
      <c r="A6" s="11"/>
      <c r="B6" s="51" t="s">
        <v>52</v>
      </c>
      <c r="C6" s="52"/>
      <c r="D6" s="25">
        <f>D8+D10+D13+D15+D17+D21+D25+D27+D29+D31+D33+D42+D44</f>
        <v>2415048800</v>
      </c>
      <c r="E6" s="26">
        <f>E8+E10+E13+E15+E17+E21+E25+E27+E29+E31+E33+E42+E44</f>
        <v>3524998018</v>
      </c>
      <c r="F6" s="26">
        <f>F8+F10+F13+F15+F17+F21+F25+F27+F29+F31+F33+F42+F44</f>
        <v>2395372540</v>
      </c>
      <c r="G6" s="26">
        <f t="shared" ref="G6" si="0">G8+G10+G13+G15+G17+G21+G25+G27+G29+G31+G33+G42+G44</f>
        <v>1129625478</v>
      </c>
      <c r="H6" s="27" t="s">
        <v>53</v>
      </c>
      <c r="I6" s="28">
        <f t="shared" ref="I6:K6" si="1">I8+I10+I13+I15+I17+I21+I25+I27+I29+I31+I33+I42+I44</f>
        <v>3348604279.9000001</v>
      </c>
      <c r="J6" s="26">
        <f t="shared" si="1"/>
        <v>2296904749.7800002</v>
      </c>
      <c r="K6" s="26">
        <f t="shared" si="1"/>
        <v>1051699530.1199999</v>
      </c>
      <c r="L6" s="26">
        <f t="shared" ref="L6:L17" si="2">F6-J6</f>
        <v>98467790.21999979</v>
      </c>
      <c r="M6" s="20"/>
    </row>
    <row r="7" spans="1:14" ht="57" customHeight="1" x14ac:dyDescent="0.25">
      <c r="A7" s="11">
        <v>1</v>
      </c>
      <c r="B7" s="20" t="s">
        <v>10</v>
      </c>
      <c r="C7" s="16" t="s">
        <v>25</v>
      </c>
      <c r="D7" s="9">
        <v>13277000</v>
      </c>
      <c r="E7" s="10">
        <v>14206540</v>
      </c>
      <c r="F7" s="10">
        <v>12075540</v>
      </c>
      <c r="G7" s="10">
        <f>E7-F7</f>
        <v>2131000</v>
      </c>
      <c r="H7" s="29">
        <v>85</v>
      </c>
      <c r="I7" s="10">
        <v>14206500</v>
      </c>
      <c r="J7" s="10">
        <v>12075525</v>
      </c>
      <c r="K7" s="10">
        <v>2130975</v>
      </c>
      <c r="L7" s="10">
        <f t="shared" si="2"/>
        <v>15</v>
      </c>
      <c r="M7" s="20" t="s">
        <v>27</v>
      </c>
    </row>
    <row r="8" spans="1:14" ht="23.25" customHeight="1" x14ac:dyDescent="0.25">
      <c r="A8" s="11"/>
      <c r="B8" s="51" t="s">
        <v>139</v>
      </c>
      <c r="C8" s="52"/>
      <c r="D8" s="30">
        <v>13277000</v>
      </c>
      <c r="E8" s="26">
        <f>E7</f>
        <v>14206540</v>
      </c>
      <c r="F8" s="26">
        <f>F7</f>
        <v>12075540</v>
      </c>
      <c r="G8" s="26">
        <f>G7</f>
        <v>2131000</v>
      </c>
      <c r="H8" s="31">
        <f>H7</f>
        <v>85</v>
      </c>
      <c r="I8" s="26">
        <v>14206500</v>
      </c>
      <c r="J8" s="26">
        <v>12075525</v>
      </c>
      <c r="K8" s="26">
        <v>2130975</v>
      </c>
      <c r="L8" s="26">
        <f t="shared" si="2"/>
        <v>15</v>
      </c>
      <c r="M8" s="27"/>
    </row>
    <row r="9" spans="1:14" ht="51.75" customHeight="1" x14ac:dyDescent="0.25">
      <c r="A9" s="11">
        <v>2</v>
      </c>
      <c r="B9" s="20" t="s">
        <v>11</v>
      </c>
      <c r="C9" s="16" t="s">
        <v>26</v>
      </c>
      <c r="D9" s="10">
        <v>483728000</v>
      </c>
      <c r="E9" s="10">
        <v>604660000</v>
      </c>
      <c r="F9" s="10">
        <v>483728000</v>
      </c>
      <c r="G9" s="10">
        <f>E9-F9</f>
        <v>120932000</v>
      </c>
      <c r="H9" s="29">
        <v>80</v>
      </c>
      <c r="I9" s="10">
        <v>604660000</v>
      </c>
      <c r="J9" s="10">
        <v>483728000</v>
      </c>
      <c r="K9" s="10">
        <f>I9-J9</f>
        <v>120932000</v>
      </c>
      <c r="L9" s="10">
        <f t="shared" si="2"/>
        <v>0</v>
      </c>
      <c r="M9" s="20" t="s">
        <v>28</v>
      </c>
    </row>
    <row r="10" spans="1:14" ht="19.5" customHeight="1" x14ac:dyDescent="0.25">
      <c r="A10" s="11"/>
      <c r="B10" s="51" t="s">
        <v>140</v>
      </c>
      <c r="C10" s="52"/>
      <c r="D10" s="26">
        <v>483728000</v>
      </c>
      <c r="E10" s="26">
        <f>E9</f>
        <v>604660000</v>
      </c>
      <c r="F10" s="26">
        <f>F9</f>
        <v>483728000</v>
      </c>
      <c r="G10" s="26">
        <f>G9</f>
        <v>120932000</v>
      </c>
      <c r="H10" s="31">
        <f>H9</f>
        <v>80</v>
      </c>
      <c r="I10" s="26">
        <v>604660000</v>
      </c>
      <c r="J10" s="26">
        <v>483728000</v>
      </c>
      <c r="K10" s="26">
        <f>I10-J10</f>
        <v>120932000</v>
      </c>
      <c r="L10" s="26">
        <f t="shared" si="2"/>
        <v>0</v>
      </c>
      <c r="M10" s="27"/>
    </row>
    <row r="11" spans="1:14" ht="86.25" customHeight="1" x14ac:dyDescent="0.25">
      <c r="A11" s="11">
        <v>3</v>
      </c>
      <c r="B11" s="20" t="s">
        <v>22</v>
      </c>
      <c r="C11" s="16" t="s">
        <v>29</v>
      </c>
      <c r="D11" s="46">
        <v>364724400</v>
      </c>
      <c r="E11" s="10">
        <v>134686620</v>
      </c>
      <c r="F11" s="10">
        <v>84852570</v>
      </c>
      <c r="G11" s="10">
        <f>E11-F11</f>
        <v>49834050</v>
      </c>
      <c r="H11" s="45">
        <v>63</v>
      </c>
      <c r="I11" s="10">
        <v>53948852.68</v>
      </c>
      <c r="J11" s="10">
        <v>33987777.189999998</v>
      </c>
      <c r="K11" s="10">
        <f>I11-J11</f>
        <v>19961075.490000002</v>
      </c>
      <c r="L11" s="10">
        <f t="shared" si="2"/>
        <v>50864792.810000002</v>
      </c>
      <c r="M11" s="20" t="s">
        <v>28</v>
      </c>
    </row>
    <row r="12" spans="1:14" ht="53.25" customHeight="1" x14ac:dyDescent="0.25">
      <c r="A12" s="11"/>
      <c r="B12" s="20"/>
      <c r="C12" s="16" t="s">
        <v>30</v>
      </c>
      <c r="D12" s="48"/>
      <c r="E12" s="10">
        <v>444241000</v>
      </c>
      <c r="F12" s="10">
        <v>279871830</v>
      </c>
      <c r="G12" s="10">
        <f>E12-F12</f>
        <v>164369170</v>
      </c>
      <c r="H12" s="45"/>
      <c r="I12" s="10">
        <v>415973929.11000001</v>
      </c>
      <c r="J12" s="10">
        <v>262063575.34</v>
      </c>
      <c r="K12" s="10">
        <f>I12-J12</f>
        <v>153910353.77000001</v>
      </c>
      <c r="L12" s="10">
        <f t="shared" si="2"/>
        <v>17808254.659999996</v>
      </c>
      <c r="M12" s="20" t="s">
        <v>28</v>
      </c>
    </row>
    <row r="13" spans="1:14" ht="19.5" customHeight="1" x14ac:dyDescent="0.25">
      <c r="A13" s="11"/>
      <c r="B13" s="51" t="s">
        <v>141</v>
      </c>
      <c r="C13" s="52"/>
      <c r="D13" s="26">
        <v>364724400</v>
      </c>
      <c r="E13" s="26">
        <f>SUM(E11:E12)</f>
        <v>578927620</v>
      </c>
      <c r="F13" s="26">
        <f>SUM(F11:F12)</f>
        <v>364724400</v>
      </c>
      <c r="G13" s="26">
        <f>SUM(G11:G12)</f>
        <v>214203220</v>
      </c>
      <c r="H13" s="31">
        <v>63</v>
      </c>
      <c r="I13" s="26">
        <f t="shared" ref="I13:K13" si="3">SUM(I11:I12)</f>
        <v>469922781.79000002</v>
      </c>
      <c r="J13" s="26">
        <f t="shared" si="3"/>
        <v>296051352.52999997</v>
      </c>
      <c r="K13" s="26">
        <f t="shared" si="3"/>
        <v>173871429.26000002</v>
      </c>
      <c r="L13" s="26">
        <f t="shared" si="2"/>
        <v>68673047.470000029</v>
      </c>
      <c r="M13" s="27"/>
    </row>
    <row r="14" spans="1:14" ht="84.75" customHeight="1" x14ac:dyDescent="0.25">
      <c r="A14" s="11">
        <v>4</v>
      </c>
      <c r="B14" s="20" t="s">
        <v>12</v>
      </c>
      <c r="C14" s="16" t="s">
        <v>31</v>
      </c>
      <c r="D14" s="9">
        <v>21650000</v>
      </c>
      <c r="E14" s="10">
        <v>23532600</v>
      </c>
      <c r="F14" s="10">
        <v>21650000</v>
      </c>
      <c r="G14" s="10">
        <f>E14-F14</f>
        <v>1882600</v>
      </c>
      <c r="H14" s="29">
        <v>92</v>
      </c>
      <c r="I14" s="10">
        <v>23532600</v>
      </c>
      <c r="J14" s="10">
        <v>21650000</v>
      </c>
      <c r="K14" s="10">
        <f>I14-J14</f>
        <v>1882600</v>
      </c>
      <c r="L14" s="10">
        <f t="shared" si="2"/>
        <v>0</v>
      </c>
      <c r="M14" s="20" t="s">
        <v>28</v>
      </c>
    </row>
    <row r="15" spans="1:14" ht="20.25" customHeight="1" x14ac:dyDescent="0.25">
      <c r="A15" s="11"/>
      <c r="B15" s="51" t="s">
        <v>142</v>
      </c>
      <c r="C15" s="52"/>
      <c r="D15" s="26">
        <v>21650000</v>
      </c>
      <c r="E15" s="26">
        <f>E14</f>
        <v>23532600</v>
      </c>
      <c r="F15" s="26">
        <f>F14</f>
        <v>21650000</v>
      </c>
      <c r="G15" s="26">
        <f>G14</f>
        <v>1882600</v>
      </c>
      <c r="H15" s="31">
        <v>92</v>
      </c>
      <c r="I15" s="26">
        <f>I14</f>
        <v>23532600</v>
      </c>
      <c r="J15" s="26">
        <f t="shared" ref="J15:K15" si="4">J14</f>
        <v>21650000</v>
      </c>
      <c r="K15" s="26">
        <f t="shared" si="4"/>
        <v>1882600</v>
      </c>
      <c r="L15" s="26">
        <f t="shared" si="2"/>
        <v>0</v>
      </c>
      <c r="M15" s="27"/>
    </row>
    <row r="16" spans="1:14" ht="71.25" customHeight="1" x14ac:dyDescent="0.25">
      <c r="A16" s="11">
        <v>5</v>
      </c>
      <c r="B16" s="20" t="s">
        <v>13</v>
      </c>
      <c r="C16" s="16" t="s">
        <v>161</v>
      </c>
      <c r="D16" s="9">
        <v>97755000</v>
      </c>
      <c r="E16" s="10">
        <v>102900000</v>
      </c>
      <c r="F16" s="10">
        <v>97755000</v>
      </c>
      <c r="G16" s="10">
        <f>E16-F16</f>
        <v>5145000</v>
      </c>
      <c r="H16" s="29">
        <v>95</v>
      </c>
      <c r="I16" s="10">
        <v>102900000</v>
      </c>
      <c r="J16" s="10">
        <v>97755000</v>
      </c>
      <c r="K16" s="10">
        <f>I16-J16</f>
        <v>5145000</v>
      </c>
      <c r="L16" s="10">
        <f t="shared" si="2"/>
        <v>0</v>
      </c>
      <c r="M16" s="20" t="s">
        <v>28</v>
      </c>
    </row>
    <row r="17" spans="1:13" ht="21.75" customHeight="1" x14ac:dyDescent="0.25">
      <c r="A17" s="11"/>
      <c r="B17" s="51" t="s">
        <v>143</v>
      </c>
      <c r="C17" s="52"/>
      <c r="D17" s="26">
        <v>97755000</v>
      </c>
      <c r="E17" s="26">
        <f>E16</f>
        <v>102900000</v>
      </c>
      <c r="F17" s="26">
        <f>F16</f>
        <v>97755000</v>
      </c>
      <c r="G17" s="26">
        <f>G16</f>
        <v>5145000</v>
      </c>
      <c r="H17" s="31">
        <v>95</v>
      </c>
      <c r="I17" s="26">
        <v>102900000</v>
      </c>
      <c r="J17" s="26">
        <v>97755000</v>
      </c>
      <c r="K17" s="26">
        <f>I17-J17</f>
        <v>5145000</v>
      </c>
      <c r="L17" s="26">
        <f t="shared" si="2"/>
        <v>0</v>
      </c>
      <c r="M17" s="27"/>
    </row>
    <row r="18" spans="1:13" ht="37.5" customHeight="1" x14ac:dyDescent="0.25">
      <c r="A18" s="11">
        <v>6</v>
      </c>
      <c r="B18" s="20" t="s">
        <v>14</v>
      </c>
      <c r="C18" s="16" t="s">
        <v>33</v>
      </c>
      <c r="D18" s="46">
        <v>449861600</v>
      </c>
      <c r="E18" s="10">
        <v>224312000</v>
      </c>
      <c r="F18" s="10">
        <v>105426600</v>
      </c>
      <c r="G18" s="10">
        <f>E18-F18</f>
        <v>118885400</v>
      </c>
      <c r="H18" s="29">
        <v>47</v>
      </c>
      <c r="I18" s="10">
        <v>207399000</v>
      </c>
      <c r="J18" s="10">
        <v>97477503.040000007</v>
      </c>
      <c r="K18" s="10">
        <f>I18-J18</f>
        <v>109921496.95999999</v>
      </c>
      <c r="L18" s="10">
        <f t="shared" ref="L18:L44" si="5">F18-J18</f>
        <v>7949096.9599999934</v>
      </c>
      <c r="M18" s="20" t="s">
        <v>28</v>
      </c>
    </row>
    <row r="19" spans="1:13" ht="33.75" customHeight="1" x14ac:dyDescent="0.25">
      <c r="A19" s="11"/>
      <c r="B19" s="20"/>
      <c r="C19" s="16" t="s">
        <v>32</v>
      </c>
      <c r="D19" s="47"/>
      <c r="E19" s="10">
        <v>468827800</v>
      </c>
      <c r="F19" s="10">
        <v>220349000</v>
      </c>
      <c r="G19" s="10">
        <f>E19-F19</f>
        <v>248478800</v>
      </c>
      <c r="H19" s="29">
        <v>47</v>
      </c>
      <c r="I19" s="10">
        <v>440909000</v>
      </c>
      <c r="J19" s="10">
        <v>207227172.68000001</v>
      </c>
      <c r="K19" s="10">
        <f>I19-J19</f>
        <v>233681827.31999999</v>
      </c>
      <c r="L19" s="10">
        <f t="shared" si="5"/>
        <v>13121827.319999993</v>
      </c>
      <c r="M19" s="20" t="s">
        <v>28</v>
      </c>
    </row>
    <row r="20" spans="1:13" ht="21.75" customHeight="1" x14ac:dyDescent="0.25">
      <c r="A20" s="11"/>
      <c r="B20" s="20"/>
      <c r="C20" s="16" t="s">
        <v>34</v>
      </c>
      <c r="D20" s="48"/>
      <c r="E20" s="10">
        <v>264012800</v>
      </c>
      <c r="F20" s="10">
        <v>124086000</v>
      </c>
      <c r="G20" s="10">
        <f>E20-F20</f>
        <v>139926800</v>
      </c>
      <c r="H20" s="29">
        <v>47</v>
      </c>
      <c r="I20" s="10">
        <v>252136996.27000001</v>
      </c>
      <c r="J20" s="10">
        <v>118504355.47</v>
      </c>
      <c r="K20" s="10">
        <f>I20-J20</f>
        <v>133632640.80000001</v>
      </c>
      <c r="L20" s="10">
        <f t="shared" si="5"/>
        <v>5581644.5300000012</v>
      </c>
      <c r="M20" s="20" t="s">
        <v>28</v>
      </c>
    </row>
    <row r="21" spans="1:13" ht="21.75" customHeight="1" x14ac:dyDescent="0.25">
      <c r="A21" s="11"/>
      <c r="B21" s="51" t="s">
        <v>144</v>
      </c>
      <c r="C21" s="52"/>
      <c r="D21" s="26">
        <v>449861600</v>
      </c>
      <c r="E21" s="26">
        <f>SUM(E18:E20)</f>
        <v>957152600</v>
      </c>
      <c r="F21" s="26">
        <f>SUM(F18:F20)</f>
        <v>449861600</v>
      </c>
      <c r="G21" s="26">
        <f>SUM(G18:G20)</f>
        <v>507291000</v>
      </c>
      <c r="H21" s="31">
        <v>47</v>
      </c>
      <c r="I21" s="26">
        <f>SUM(I18:I20)</f>
        <v>900444996.26999998</v>
      </c>
      <c r="J21" s="26">
        <f>SUM(J18:J20)</f>
        <v>423209031.19000006</v>
      </c>
      <c r="K21" s="26">
        <f>SUM(K18:K20)</f>
        <v>477235965.07999998</v>
      </c>
      <c r="L21" s="26">
        <f t="shared" si="5"/>
        <v>26652568.809999943</v>
      </c>
      <c r="M21" s="27"/>
    </row>
    <row r="22" spans="1:13" ht="133.5" customHeight="1" x14ac:dyDescent="0.25">
      <c r="A22" s="11">
        <v>7</v>
      </c>
      <c r="B22" s="20" t="s">
        <v>15</v>
      </c>
      <c r="C22" s="16" t="s">
        <v>35</v>
      </c>
      <c r="D22" s="46">
        <v>500000000</v>
      </c>
      <c r="E22" s="10">
        <v>352139300</v>
      </c>
      <c r="F22" s="10">
        <v>263300000</v>
      </c>
      <c r="G22" s="10">
        <f>E22-F22</f>
        <v>88839300</v>
      </c>
      <c r="H22" s="29">
        <v>74</v>
      </c>
      <c r="I22" s="10">
        <v>423236579.93000001</v>
      </c>
      <c r="J22" s="10">
        <v>316460521.47000003</v>
      </c>
      <c r="K22" s="10">
        <f>I22-J22</f>
        <v>106776058.45999998</v>
      </c>
      <c r="L22" s="10">
        <f t="shared" si="5"/>
        <v>-53160521.470000029</v>
      </c>
      <c r="M22" s="20" t="s">
        <v>28</v>
      </c>
    </row>
    <row r="23" spans="1:13" ht="117.75" customHeight="1" x14ac:dyDescent="0.25">
      <c r="A23" s="11"/>
      <c r="B23" s="20"/>
      <c r="C23" s="16" t="s">
        <v>36</v>
      </c>
      <c r="D23" s="47"/>
      <c r="E23" s="10">
        <v>121570300</v>
      </c>
      <c r="F23" s="10">
        <v>90900000</v>
      </c>
      <c r="G23" s="10">
        <f>E23-F23</f>
        <v>30670300</v>
      </c>
      <c r="H23" s="29">
        <v>74</v>
      </c>
      <c r="I23" s="10">
        <v>64838197.100000001</v>
      </c>
      <c r="J23" s="10">
        <v>48480520.439999998</v>
      </c>
      <c r="K23" s="10">
        <f>I23-J23</f>
        <v>16357676.660000004</v>
      </c>
      <c r="L23" s="10">
        <f t="shared" si="5"/>
        <v>42419479.560000002</v>
      </c>
      <c r="M23" s="20" t="s">
        <v>28</v>
      </c>
    </row>
    <row r="24" spans="1:13" ht="114.75" customHeight="1" x14ac:dyDescent="0.25">
      <c r="A24" s="11"/>
      <c r="B24" s="20"/>
      <c r="C24" s="16" t="s">
        <v>37</v>
      </c>
      <c r="D24" s="48"/>
      <c r="E24" s="10">
        <v>194994000</v>
      </c>
      <c r="F24" s="10">
        <v>145800000</v>
      </c>
      <c r="G24" s="10">
        <f>E24-F24</f>
        <v>49194000</v>
      </c>
      <c r="H24" s="29">
        <v>74</v>
      </c>
      <c r="I24" s="10">
        <v>180628822.97</v>
      </c>
      <c r="J24" s="10">
        <v>135058958.09</v>
      </c>
      <c r="K24" s="10">
        <f>I24-J24</f>
        <v>45569864.879999995</v>
      </c>
      <c r="L24" s="10">
        <f t="shared" si="5"/>
        <v>10741041.909999996</v>
      </c>
      <c r="M24" s="20" t="s">
        <v>28</v>
      </c>
    </row>
    <row r="25" spans="1:13" ht="20.25" customHeight="1" x14ac:dyDescent="0.25">
      <c r="A25" s="11"/>
      <c r="B25" s="51" t="s">
        <v>145</v>
      </c>
      <c r="C25" s="52"/>
      <c r="D25" s="26">
        <v>500000000</v>
      </c>
      <c r="E25" s="26">
        <f>SUM(E22:E24)</f>
        <v>668703600</v>
      </c>
      <c r="F25" s="26">
        <f t="shared" ref="F25:G25" si="6">SUM(F22:F24)</f>
        <v>500000000</v>
      </c>
      <c r="G25" s="26">
        <f t="shared" si="6"/>
        <v>168703600</v>
      </c>
      <c r="H25" s="31">
        <v>74</v>
      </c>
      <c r="I25" s="26">
        <f>SUM(I22:I24)</f>
        <v>668703600</v>
      </c>
      <c r="J25" s="26">
        <f>SUM(J22:J24)</f>
        <v>500000000</v>
      </c>
      <c r="K25" s="26">
        <f>SUM(K22:K24)</f>
        <v>168703599.99999997</v>
      </c>
      <c r="L25" s="26">
        <f t="shared" si="5"/>
        <v>0</v>
      </c>
      <c r="M25" s="27"/>
    </row>
    <row r="26" spans="1:13" ht="99" customHeight="1" x14ac:dyDescent="0.25">
      <c r="A26" s="11">
        <v>8</v>
      </c>
      <c r="B26" s="20" t="s">
        <v>16</v>
      </c>
      <c r="C26" s="16" t="s">
        <v>38</v>
      </c>
      <c r="D26" s="9">
        <v>26866000</v>
      </c>
      <c r="E26" s="10">
        <v>72610800</v>
      </c>
      <c r="F26" s="10">
        <v>26866000</v>
      </c>
      <c r="G26" s="10">
        <f>E26-F26</f>
        <v>45744800</v>
      </c>
      <c r="H26" s="29">
        <v>37</v>
      </c>
      <c r="I26" s="10">
        <v>72491342.709999993</v>
      </c>
      <c r="J26" s="10">
        <v>26821801.149999999</v>
      </c>
      <c r="K26" s="10">
        <f>I26-J26</f>
        <v>45669541.559999995</v>
      </c>
      <c r="L26" s="10">
        <f t="shared" si="5"/>
        <v>44198.85000000149</v>
      </c>
      <c r="M26" s="20" t="s">
        <v>27</v>
      </c>
    </row>
    <row r="27" spans="1:13" ht="20.25" customHeight="1" x14ac:dyDescent="0.25">
      <c r="A27" s="11">
        <v>9</v>
      </c>
      <c r="B27" s="51" t="s">
        <v>146</v>
      </c>
      <c r="C27" s="52"/>
      <c r="D27" s="26">
        <v>26866000</v>
      </c>
      <c r="E27" s="26">
        <f>E26</f>
        <v>72610800</v>
      </c>
      <c r="F27" s="26">
        <f t="shared" ref="F27:G27" si="7">F26</f>
        <v>26866000</v>
      </c>
      <c r="G27" s="26">
        <f t="shared" si="7"/>
        <v>45744800</v>
      </c>
      <c r="H27" s="31">
        <v>37</v>
      </c>
      <c r="I27" s="26">
        <v>72491342.709999993</v>
      </c>
      <c r="J27" s="26">
        <v>26821801.149999999</v>
      </c>
      <c r="K27" s="26">
        <f>I27-J27</f>
        <v>45669541.559999995</v>
      </c>
      <c r="L27" s="26">
        <f t="shared" si="5"/>
        <v>44198.85000000149</v>
      </c>
      <c r="M27" s="27"/>
    </row>
    <row r="28" spans="1:13" ht="99" customHeight="1" x14ac:dyDescent="0.25">
      <c r="A28" s="11"/>
      <c r="B28" s="20" t="s">
        <v>17</v>
      </c>
      <c r="C28" s="16" t="s">
        <v>39</v>
      </c>
      <c r="D28" s="9">
        <v>100000000</v>
      </c>
      <c r="E28" s="10">
        <v>85816000</v>
      </c>
      <c r="F28" s="10">
        <v>81525200</v>
      </c>
      <c r="G28" s="10">
        <f>E28-F28</f>
        <v>4290800</v>
      </c>
      <c r="H28" s="29">
        <v>95</v>
      </c>
      <c r="I28" s="10">
        <v>85612575.799999997</v>
      </c>
      <c r="J28" s="10">
        <v>81331947</v>
      </c>
      <c r="K28" s="10">
        <f>I28-J28</f>
        <v>4280628.799999997</v>
      </c>
      <c r="L28" s="10">
        <f t="shared" si="5"/>
        <v>193253</v>
      </c>
      <c r="M28" s="20" t="s">
        <v>28</v>
      </c>
    </row>
    <row r="29" spans="1:13" ht="20.25" customHeight="1" x14ac:dyDescent="0.25">
      <c r="A29" s="11"/>
      <c r="B29" s="53" t="s">
        <v>147</v>
      </c>
      <c r="C29" s="54"/>
      <c r="D29" s="32">
        <v>100000000</v>
      </c>
      <c r="E29" s="26">
        <f>E28</f>
        <v>85816000</v>
      </c>
      <c r="F29" s="26">
        <f>F28</f>
        <v>81525200</v>
      </c>
      <c r="G29" s="26">
        <f>G28</f>
        <v>4290800</v>
      </c>
      <c r="H29" s="31">
        <v>95</v>
      </c>
      <c r="I29" s="26">
        <v>85612575.799999997</v>
      </c>
      <c r="J29" s="26">
        <v>81331940</v>
      </c>
      <c r="K29" s="26">
        <f>I29-J29</f>
        <v>4280635.799999997</v>
      </c>
      <c r="L29" s="26">
        <f t="shared" si="5"/>
        <v>193260</v>
      </c>
      <c r="M29" s="27"/>
    </row>
    <row r="30" spans="1:13" ht="82.5" customHeight="1" x14ac:dyDescent="0.25">
      <c r="A30" s="11">
        <v>10</v>
      </c>
      <c r="B30" s="20" t="s">
        <v>18</v>
      </c>
      <c r="C30" s="16" t="s">
        <v>40</v>
      </c>
      <c r="D30" s="9">
        <v>20900000</v>
      </c>
      <c r="E30" s="10">
        <v>37931900</v>
      </c>
      <c r="F30" s="10">
        <v>20900000</v>
      </c>
      <c r="G30" s="10">
        <f>E30-F30</f>
        <v>17031900</v>
      </c>
      <c r="H30" s="29">
        <v>55</v>
      </c>
      <c r="I30" s="10">
        <v>34200000</v>
      </c>
      <c r="J30" s="10">
        <v>18844200</v>
      </c>
      <c r="K30" s="10">
        <f>I30-J30</f>
        <v>15355800</v>
      </c>
      <c r="L30" s="10">
        <f t="shared" si="5"/>
        <v>2055800</v>
      </c>
      <c r="M30" s="20" t="s">
        <v>27</v>
      </c>
    </row>
    <row r="31" spans="1:13" ht="21.75" customHeight="1" x14ac:dyDescent="0.25">
      <c r="A31" s="11"/>
      <c r="B31" s="51" t="s">
        <v>148</v>
      </c>
      <c r="C31" s="52"/>
      <c r="D31" s="30">
        <v>20900000</v>
      </c>
      <c r="E31" s="26">
        <f>E30</f>
        <v>37931900</v>
      </c>
      <c r="F31" s="26">
        <f t="shared" ref="F31:K31" si="8">F30</f>
        <v>20900000</v>
      </c>
      <c r="G31" s="26">
        <f t="shared" si="8"/>
        <v>17031900</v>
      </c>
      <c r="H31" s="31">
        <f t="shared" si="8"/>
        <v>55</v>
      </c>
      <c r="I31" s="26">
        <f t="shared" si="8"/>
        <v>34200000</v>
      </c>
      <c r="J31" s="26">
        <f t="shared" si="8"/>
        <v>18844200</v>
      </c>
      <c r="K31" s="26">
        <f t="shared" si="8"/>
        <v>15355800</v>
      </c>
      <c r="L31" s="26">
        <f t="shared" si="5"/>
        <v>2055800</v>
      </c>
      <c r="M31" s="27"/>
    </row>
    <row r="32" spans="1:13" ht="37.5" customHeight="1" x14ac:dyDescent="0.25">
      <c r="A32" s="11">
        <v>11</v>
      </c>
      <c r="B32" s="20" t="s">
        <v>19</v>
      </c>
      <c r="C32" s="16" t="s">
        <v>41</v>
      </c>
      <c r="D32" s="9">
        <v>52613200</v>
      </c>
      <c r="E32" s="10">
        <v>77373200</v>
      </c>
      <c r="F32" s="10">
        <v>52613200</v>
      </c>
      <c r="G32" s="10">
        <f t="shared" ref="G32:G41" si="9">E32-F32</f>
        <v>24760000</v>
      </c>
      <c r="H32" s="29">
        <v>68</v>
      </c>
      <c r="I32" s="10">
        <v>71640041.329999998</v>
      </c>
      <c r="J32" s="10">
        <v>52613200</v>
      </c>
      <c r="K32" s="10">
        <f t="shared" ref="K32:K41" si="10">I32-J32</f>
        <v>19026841.329999998</v>
      </c>
      <c r="L32" s="10">
        <f t="shared" si="5"/>
        <v>0</v>
      </c>
      <c r="M32" s="20" t="s">
        <v>28</v>
      </c>
    </row>
    <row r="33" spans="1:13" ht="21.75" customHeight="1" x14ac:dyDescent="0.25">
      <c r="A33" s="11"/>
      <c r="B33" s="51" t="s">
        <v>149</v>
      </c>
      <c r="C33" s="52"/>
      <c r="D33" s="30">
        <v>52613200</v>
      </c>
      <c r="E33" s="26">
        <f>E32</f>
        <v>77373200</v>
      </c>
      <c r="F33" s="26">
        <v>52613200</v>
      </c>
      <c r="G33" s="26">
        <f t="shared" si="9"/>
        <v>24760000</v>
      </c>
      <c r="H33" s="31">
        <v>68</v>
      </c>
      <c r="I33" s="26">
        <v>71640041.329999998</v>
      </c>
      <c r="J33" s="26">
        <v>52613200</v>
      </c>
      <c r="K33" s="26">
        <f t="shared" si="10"/>
        <v>19026841.329999998</v>
      </c>
      <c r="L33" s="26">
        <f t="shared" si="5"/>
        <v>0</v>
      </c>
      <c r="M33" s="27"/>
    </row>
    <row r="34" spans="1:13" ht="67.5" customHeight="1" x14ac:dyDescent="0.25">
      <c r="A34" s="11">
        <v>12</v>
      </c>
      <c r="B34" s="20" t="s">
        <v>20</v>
      </c>
      <c r="C34" s="16" t="s">
        <v>48</v>
      </c>
      <c r="D34" s="46">
        <v>169730000</v>
      </c>
      <c r="E34" s="10">
        <v>15000000</v>
      </c>
      <c r="F34" s="10">
        <v>14250000</v>
      </c>
      <c r="G34" s="10">
        <f t="shared" si="9"/>
        <v>750000</v>
      </c>
      <c r="H34" s="29">
        <v>95</v>
      </c>
      <c r="I34" s="10">
        <v>14925000</v>
      </c>
      <c r="J34" s="10">
        <v>14178750</v>
      </c>
      <c r="K34" s="10">
        <f t="shared" si="10"/>
        <v>746250</v>
      </c>
      <c r="L34" s="10">
        <f t="shared" si="5"/>
        <v>71250</v>
      </c>
      <c r="M34" s="20" t="s">
        <v>27</v>
      </c>
    </row>
    <row r="35" spans="1:13" ht="65.25" customHeight="1" x14ac:dyDescent="0.25">
      <c r="A35" s="11"/>
      <c r="B35" s="20"/>
      <c r="C35" s="16" t="s">
        <v>42</v>
      </c>
      <c r="D35" s="47"/>
      <c r="E35" s="10">
        <v>20000000</v>
      </c>
      <c r="F35" s="10">
        <v>19000000</v>
      </c>
      <c r="G35" s="10">
        <f t="shared" si="9"/>
        <v>1000000</v>
      </c>
      <c r="H35" s="29">
        <v>95</v>
      </c>
      <c r="I35" s="10">
        <v>19900000</v>
      </c>
      <c r="J35" s="10">
        <v>18905000</v>
      </c>
      <c r="K35" s="10">
        <f t="shared" si="10"/>
        <v>995000</v>
      </c>
      <c r="L35" s="10">
        <f t="shared" si="5"/>
        <v>95000</v>
      </c>
      <c r="M35" s="20" t="s">
        <v>27</v>
      </c>
    </row>
    <row r="36" spans="1:13" ht="63" x14ac:dyDescent="0.25">
      <c r="A36" s="11"/>
      <c r="B36" s="20"/>
      <c r="C36" s="16" t="s">
        <v>43</v>
      </c>
      <c r="D36" s="47"/>
      <c r="E36" s="10">
        <v>18000000</v>
      </c>
      <c r="F36" s="10">
        <v>17100000</v>
      </c>
      <c r="G36" s="10">
        <f t="shared" si="9"/>
        <v>900000</v>
      </c>
      <c r="H36" s="29">
        <v>95</v>
      </c>
      <c r="I36" s="10">
        <v>17910000</v>
      </c>
      <c r="J36" s="10">
        <v>17014499.91</v>
      </c>
      <c r="K36" s="10">
        <f t="shared" si="10"/>
        <v>895500.08999999985</v>
      </c>
      <c r="L36" s="10">
        <f t="shared" si="5"/>
        <v>85500.089999999851</v>
      </c>
      <c r="M36" s="20" t="s">
        <v>27</v>
      </c>
    </row>
    <row r="37" spans="1:13" ht="66.75" customHeight="1" x14ac:dyDescent="0.25">
      <c r="A37" s="11"/>
      <c r="B37" s="20"/>
      <c r="C37" s="16" t="s">
        <v>44</v>
      </c>
      <c r="D37" s="47"/>
      <c r="E37" s="10">
        <v>30000000</v>
      </c>
      <c r="F37" s="10">
        <v>28500000</v>
      </c>
      <c r="G37" s="10">
        <f t="shared" si="9"/>
        <v>1500000</v>
      </c>
      <c r="H37" s="29">
        <v>95</v>
      </c>
      <c r="I37" s="10">
        <v>29850000</v>
      </c>
      <c r="J37" s="10">
        <v>28357500</v>
      </c>
      <c r="K37" s="10">
        <f t="shared" si="10"/>
        <v>1492500</v>
      </c>
      <c r="L37" s="10">
        <f t="shared" si="5"/>
        <v>142500</v>
      </c>
      <c r="M37" s="20" t="s">
        <v>27</v>
      </c>
    </row>
    <row r="38" spans="1:13" ht="70.5" customHeight="1" x14ac:dyDescent="0.25">
      <c r="A38" s="11"/>
      <c r="B38" s="20"/>
      <c r="C38" s="16" t="s">
        <v>45</v>
      </c>
      <c r="D38" s="47"/>
      <c r="E38" s="10">
        <v>35000000</v>
      </c>
      <c r="F38" s="10">
        <v>33250000</v>
      </c>
      <c r="G38" s="10">
        <f t="shared" si="9"/>
        <v>1750000</v>
      </c>
      <c r="H38" s="29">
        <v>95</v>
      </c>
      <c r="I38" s="10">
        <v>34825000</v>
      </c>
      <c r="J38" s="10">
        <v>33083750</v>
      </c>
      <c r="K38" s="10">
        <f t="shared" si="10"/>
        <v>1741250</v>
      </c>
      <c r="L38" s="10">
        <f t="shared" si="5"/>
        <v>166250</v>
      </c>
      <c r="M38" s="20" t="s">
        <v>27</v>
      </c>
    </row>
    <row r="39" spans="1:13" ht="69" customHeight="1" x14ac:dyDescent="0.25">
      <c r="A39" s="11"/>
      <c r="B39" s="20"/>
      <c r="C39" s="16" t="s">
        <v>51</v>
      </c>
      <c r="D39" s="47"/>
      <c r="E39" s="10">
        <v>35000000</v>
      </c>
      <c r="F39" s="10">
        <v>33250000</v>
      </c>
      <c r="G39" s="10">
        <f t="shared" si="9"/>
        <v>1750000</v>
      </c>
      <c r="H39" s="29">
        <v>95</v>
      </c>
      <c r="I39" s="10">
        <v>34825000</v>
      </c>
      <c r="J39" s="10">
        <v>33083750</v>
      </c>
      <c r="K39" s="10">
        <f t="shared" si="10"/>
        <v>1741250</v>
      </c>
      <c r="L39" s="10">
        <f t="shared" si="5"/>
        <v>166250</v>
      </c>
      <c r="M39" s="20" t="s">
        <v>27</v>
      </c>
    </row>
    <row r="40" spans="1:13" ht="71.25" customHeight="1" x14ac:dyDescent="0.25">
      <c r="A40" s="11"/>
      <c r="B40" s="20"/>
      <c r="C40" s="16" t="s">
        <v>46</v>
      </c>
      <c r="D40" s="47"/>
      <c r="E40" s="10">
        <v>10663158</v>
      </c>
      <c r="F40" s="10">
        <v>10130000</v>
      </c>
      <c r="G40" s="10">
        <f t="shared" si="9"/>
        <v>533158</v>
      </c>
      <c r="H40" s="29">
        <v>95</v>
      </c>
      <c r="I40" s="10">
        <v>10609842</v>
      </c>
      <c r="J40" s="10">
        <v>10079350</v>
      </c>
      <c r="K40" s="10">
        <f t="shared" si="10"/>
        <v>530492</v>
      </c>
      <c r="L40" s="10">
        <f t="shared" si="5"/>
        <v>50650</v>
      </c>
      <c r="M40" s="20" t="s">
        <v>28</v>
      </c>
    </row>
    <row r="41" spans="1:13" ht="72.75" customHeight="1" x14ac:dyDescent="0.25">
      <c r="A41" s="11"/>
      <c r="B41" s="20"/>
      <c r="C41" s="16" t="s">
        <v>47</v>
      </c>
      <c r="D41" s="48"/>
      <c r="E41" s="10">
        <v>15000000</v>
      </c>
      <c r="F41" s="10">
        <v>14250000</v>
      </c>
      <c r="G41" s="10">
        <f t="shared" si="9"/>
        <v>750000</v>
      </c>
      <c r="H41" s="29">
        <v>95</v>
      </c>
      <c r="I41" s="10">
        <v>14925000</v>
      </c>
      <c r="J41" s="10">
        <v>14178500</v>
      </c>
      <c r="K41" s="10">
        <f t="shared" si="10"/>
        <v>746500</v>
      </c>
      <c r="L41" s="10">
        <f t="shared" si="5"/>
        <v>71500</v>
      </c>
      <c r="M41" s="20" t="s">
        <v>27</v>
      </c>
    </row>
    <row r="42" spans="1:13" ht="15.75" x14ac:dyDescent="0.25">
      <c r="A42" s="11"/>
      <c r="B42" s="51" t="s">
        <v>150</v>
      </c>
      <c r="C42" s="52"/>
      <c r="D42" s="30">
        <v>169730000</v>
      </c>
      <c r="E42" s="26">
        <f>SUM(E34:E41)</f>
        <v>178663158</v>
      </c>
      <c r="F42" s="26">
        <f t="shared" ref="F42:K42" si="11">SUM(F34:F41)</f>
        <v>169730000</v>
      </c>
      <c r="G42" s="26">
        <f t="shared" si="11"/>
        <v>8933158</v>
      </c>
      <c r="H42" s="26">
        <f t="shared" si="11"/>
        <v>760</v>
      </c>
      <c r="I42" s="26">
        <f t="shared" si="11"/>
        <v>177769842</v>
      </c>
      <c r="J42" s="26">
        <f t="shared" si="11"/>
        <v>168881099.91</v>
      </c>
      <c r="K42" s="26">
        <f t="shared" si="11"/>
        <v>8888742.0899999999</v>
      </c>
      <c r="L42" s="26">
        <f t="shared" si="5"/>
        <v>848900.09000000358</v>
      </c>
      <c r="M42" s="27"/>
    </row>
    <row r="43" spans="1:13" ht="51" customHeight="1" x14ac:dyDescent="0.25">
      <c r="A43" s="11">
        <v>13</v>
      </c>
      <c r="B43" s="20" t="s">
        <v>21</v>
      </c>
      <c r="C43" s="16" t="s">
        <v>49</v>
      </c>
      <c r="D43" s="9">
        <v>113943600</v>
      </c>
      <c r="E43" s="10">
        <v>122520000</v>
      </c>
      <c r="F43" s="10">
        <v>113943600</v>
      </c>
      <c r="G43" s="10">
        <f>E43-F43</f>
        <v>8576400</v>
      </c>
      <c r="H43" s="29">
        <v>93</v>
      </c>
      <c r="I43" s="10">
        <v>122520000</v>
      </c>
      <c r="J43" s="10">
        <v>113943600</v>
      </c>
      <c r="K43" s="10">
        <f>I43-J43</f>
        <v>8576400</v>
      </c>
      <c r="L43" s="10">
        <f t="shared" si="5"/>
        <v>0</v>
      </c>
      <c r="M43" s="20" t="s">
        <v>28</v>
      </c>
    </row>
    <row r="44" spans="1:13" ht="19.5" customHeight="1" x14ac:dyDescent="0.25">
      <c r="A44" s="11"/>
      <c r="B44" s="51" t="s">
        <v>151</v>
      </c>
      <c r="C44" s="52"/>
      <c r="D44" s="30">
        <v>113943600</v>
      </c>
      <c r="E44" s="26">
        <f>E43</f>
        <v>122520000</v>
      </c>
      <c r="F44" s="26">
        <f t="shared" ref="F44:K44" si="12">F43</f>
        <v>113943600</v>
      </c>
      <c r="G44" s="26">
        <f t="shared" si="12"/>
        <v>8576400</v>
      </c>
      <c r="H44" s="26">
        <f t="shared" si="12"/>
        <v>93</v>
      </c>
      <c r="I44" s="26">
        <f t="shared" si="12"/>
        <v>122520000</v>
      </c>
      <c r="J44" s="26">
        <f t="shared" si="12"/>
        <v>113943600</v>
      </c>
      <c r="K44" s="26">
        <f t="shared" si="12"/>
        <v>8576400</v>
      </c>
      <c r="L44" s="26">
        <f t="shared" si="5"/>
        <v>0</v>
      </c>
      <c r="M44" s="27"/>
    </row>
  </sheetData>
  <mergeCells count="29">
    <mergeCell ref="D22:D24"/>
    <mergeCell ref="B42:C42"/>
    <mergeCell ref="B44:C44"/>
    <mergeCell ref="B6:C6"/>
    <mergeCell ref="B25:C25"/>
    <mergeCell ref="B27:C27"/>
    <mergeCell ref="B29:C29"/>
    <mergeCell ref="H11:H12"/>
    <mergeCell ref="E4:H4"/>
    <mergeCell ref="D34:D41"/>
    <mergeCell ref="D4:D5"/>
    <mergeCell ref="B31:C31"/>
    <mergeCell ref="B33:C33"/>
    <mergeCell ref="B8:C8"/>
    <mergeCell ref="B10:C10"/>
    <mergeCell ref="B13:C13"/>
    <mergeCell ref="B15:C15"/>
    <mergeCell ref="B17:C17"/>
    <mergeCell ref="B21:C21"/>
    <mergeCell ref="B4:B5"/>
    <mergeCell ref="C4:C5"/>
    <mergeCell ref="D11:D12"/>
    <mergeCell ref="D18:D20"/>
    <mergeCell ref="K1:M1"/>
    <mergeCell ref="A4:A5"/>
    <mergeCell ref="A2:M2"/>
    <mergeCell ref="I4:K4"/>
    <mergeCell ref="L4:L5"/>
    <mergeCell ref="M4:M5"/>
  </mergeCells>
  <printOptions horizontalCentered="1"/>
  <pageMargins left="0.19685039370078741" right="0.19685039370078741" top="0.19685039370078741" bottom="0.52562500000000001" header="0.31496062992125984" footer="0.31496062992125984"/>
  <pageSetup paperSize="9" scale="58" fitToHeight="5" orientation="landscape" r:id="rId1"/>
  <headerFooter differentFirst="1">
    <oddFooter>&amp;C
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62" zoomScaleNormal="62" workbookViewId="0">
      <selection activeCell="B6" sqref="B6:C6"/>
    </sheetView>
  </sheetViews>
  <sheetFormatPr defaultRowHeight="15" x14ac:dyDescent="0.25"/>
  <cols>
    <col min="1" max="1" width="6.140625" customWidth="1"/>
    <col min="2" max="2" width="23" customWidth="1"/>
    <col min="3" max="3" width="48.28515625" customWidth="1"/>
    <col min="4" max="4" width="19.5703125" customWidth="1"/>
    <col min="5" max="5" width="18.5703125" customWidth="1"/>
    <col min="6" max="6" width="19.42578125" customWidth="1"/>
    <col min="7" max="7" width="18.7109375" customWidth="1"/>
    <col min="8" max="8" width="10.7109375" customWidth="1"/>
    <col min="9" max="9" width="19" customWidth="1"/>
    <col min="10" max="11" width="18.28515625" customWidth="1"/>
    <col min="12" max="12" width="19.5703125" customWidth="1"/>
    <col min="13" max="13" width="17.5703125" customWidth="1"/>
    <col min="14" max="14" width="17" bestFit="1" customWidth="1"/>
  </cols>
  <sheetData>
    <row r="1" spans="1:14" ht="125.25" customHeight="1" x14ac:dyDescent="0.25">
      <c r="A1" s="5"/>
      <c r="B1" s="7"/>
      <c r="C1" s="7"/>
      <c r="D1" s="7"/>
      <c r="E1" s="7"/>
      <c r="F1" s="7"/>
      <c r="G1" s="7"/>
      <c r="H1" s="7"/>
      <c r="I1" s="7"/>
      <c r="J1" s="7"/>
      <c r="K1" s="41" t="s">
        <v>172</v>
      </c>
      <c r="L1" s="41"/>
      <c r="M1" s="41"/>
      <c r="N1" s="40"/>
    </row>
    <row r="2" spans="1:14" ht="49.5" customHeight="1" x14ac:dyDescent="0.25">
      <c r="A2" s="43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</row>
    <row r="3" spans="1:14" ht="23.25" customHeight="1" x14ac:dyDescent="0.25">
      <c r="A3" s="19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4" t="s">
        <v>155</v>
      </c>
      <c r="N3" s="1"/>
    </row>
    <row r="4" spans="1:14" ht="30.75" customHeight="1" x14ac:dyDescent="0.25">
      <c r="A4" s="42" t="s">
        <v>152</v>
      </c>
      <c r="B4" s="42" t="s">
        <v>1</v>
      </c>
      <c r="C4" s="42" t="s">
        <v>2</v>
      </c>
      <c r="D4" s="42" t="s">
        <v>50</v>
      </c>
      <c r="E4" s="42" t="s">
        <v>153</v>
      </c>
      <c r="F4" s="42"/>
      <c r="G4" s="42"/>
      <c r="H4" s="42"/>
      <c r="I4" s="42" t="s">
        <v>6</v>
      </c>
      <c r="J4" s="42"/>
      <c r="K4" s="42"/>
      <c r="L4" s="42" t="s">
        <v>8</v>
      </c>
      <c r="M4" s="42" t="s">
        <v>9</v>
      </c>
    </row>
    <row r="5" spans="1:14" ht="76.5" customHeight="1" x14ac:dyDescent="0.25">
      <c r="A5" s="42"/>
      <c r="B5" s="42"/>
      <c r="C5" s="42"/>
      <c r="D5" s="42"/>
      <c r="E5" s="20" t="s">
        <v>3</v>
      </c>
      <c r="F5" s="20" t="s">
        <v>4</v>
      </c>
      <c r="G5" s="20" t="s">
        <v>5</v>
      </c>
      <c r="H5" s="20" t="s">
        <v>138</v>
      </c>
      <c r="I5" s="20" t="s">
        <v>3</v>
      </c>
      <c r="J5" s="20" t="s">
        <v>7</v>
      </c>
      <c r="K5" s="20" t="s">
        <v>5</v>
      </c>
      <c r="L5" s="42"/>
      <c r="M5" s="42"/>
    </row>
    <row r="6" spans="1:14" ht="20.25" customHeight="1" x14ac:dyDescent="0.25">
      <c r="A6" s="11"/>
      <c r="B6" s="51" t="s">
        <v>81</v>
      </c>
      <c r="C6" s="52"/>
      <c r="D6" s="30">
        <f>D9+D12+D14+D16+D21+D25+D29+D31+D34+D36+D38+D47+D50</f>
        <v>2723188000</v>
      </c>
      <c r="E6" s="26">
        <f>E9+E12+E14+E16+E21+E25+E31+E34+E36+E38+E47+E50</f>
        <v>3957655105.1700001</v>
      </c>
      <c r="F6" s="26">
        <f>F9+F12+F14+F16+F21+F25+F31+F34+F36+F38+F47+F50</f>
        <v>2723188000</v>
      </c>
      <c r="G6" s="26">
        <f>G9+G12+G14+G16+G21+G25+G31+G34+G36+G38+G47+G50</f>
        <v>1234467105.1700001</v>
      </c>
      <c r="H6" s="20" t="s">
        <v>53</v>
      </c>
      <c r="I6" s="26">
        <f t="shared" ref="I6:K6" si="0">I9+I12+I14+I16+I21+I25+I31+I34+I36+I38+I47+I50</f>
        <v>3846933368.8299999</v>
      </c>
      <c r="J6" s="26">
        <f>J9+J12+J14+J16+J21+J25+J31+J34+J36+J38+J47+J50+J29</f>
        <v>5920310421.8199997</v>
      </c>
      <c r="K6" s="26">
        <f t="shared" si="0"/>
        <v>1226622947.01</v>
      </c>
      <c r="L6" s="26">
        <f>L9+L12+L14+L16+L21+L25+L31+L34+L36+L38+L47+L50</f>
        <v>102877578.18000004</v>
      </c>
      <c r="M6" s="20"/>
    </row>
    <row r="7" spans="1:14" ht="96" customHeight="1" x14ac:dyDescent="0.25">
      <c r="A7" s="11">
        <v>1</v>
      </c>
      <c r="B7" s="20" t="s">
        <v>11</v>
      </c>
      <c r="C7" s="16" t="s">
        <v>54</v>
      </c>
      <c r="D7" s="55">
        <v>308119600</v>
      </c>
      <c r="E7" s="10">
        <v>125059599.45999999</v>
      </c>
      <c r="F7" s="10">
        <v>107551255.54000001</v>
      </c>
      <c r="G7" s="10">
        <f>E7-F7</f>
        <v>17508343.919999987</v>
      </c>
      <c r="H7" s="59">
        <v>86</v>
      </c>
      <c r="I7" s="55">
        <v>358278604.64999998</v>
      </c>
      <c r="J7" s="55">
        <v>308119600</v>
      </c>
      <c r="K7" s="55">
        <f>I7-J7</f>
        <v>50159004.649999976</v>
      </c>
      <c r="L7" s="55">
        <f>SUM(F7:F8)-J7</f>
        <v>0</v>
      </c>
      <c r="M7" s="20" t="s">
        <v>164</v>
      </c>
    </row>
    <row r="8" spans="1:14" ht="71.25" customHeight="1" x14ac:dyDescent="0.25">
      <c r="A8" s="11"/>
      <c r="B8" s="20"/>
      <c r="C8" s="16" t="s">
        <v>55</v>
      </c>
      <c r="D8" s="56"/>
      <c r="E8" s="10">
        <v>233219005.19</v>
      </c>
      <c r="F8" s="10">
        <v>200568344.46000001</v>
      </c>
      <c r="G8" s="10">
        <f>E8-F8</f>
        <v>32650660.729999989</v>
      </c>
      <c r="H8" s="60"/>
      <c r="I8" s="56"/>
      <c r="J8" s="56"/>
      <c r="K8" s="56"/>
      <c r="L8" s="56"/>
      <c r="M8" s="20" t="s">
        <v>163</v>
      </c>
    </row>
    <row r="9" spans="1:14" s="3" customFormat="1" ht="21" customHeight="1" x14ac:dyDescent="0.25">
      <c r="A9" s="34"/>
      <c r="B9" s="53" t="s">
        <v>156</v>
      </c>
      <c r="C9" s="54"/>
      <c r="D9" s="26">
        <f>SUM(D7:D8)</f>
        <v>308119600</v>
      </c>
      <c r="E9" s="26">
        <f t="shared" ref="E9:G9" si="1">SUM(E7:E8)</f>
        <v>358278604.64999998</v>
      </c>
      <c r="F9" s="26">
        <f t="shared" si="1"/>
        <v>308119600</v>
      </c>
      <c r="G9" s="26">
        <f t="shared" si="1"/>
        <v>50159004.649999976</v>
      </c>
      <c r="H9" s="35">
        <v>86</v>
      </c>
      <c r="I9" s="26">
        <f t="shared" ref="I9" si="2">SUM(I7:I8)</f>
        <v>358278604.64999998</v>
      </c>
      <c r="J9" s="26">
        <f t="shared" ref="J9" si="3">SUM(J7:J8)</f>
        <v>308119600</v>
      </c>
      <c r="K9" s="26">
        <f t="shared" ref="K9" si="4">SUM(K7:K8)</f>
        <v>50159004.649999976</v>
      </c>
      <c r="L9" s="26">
        <f t="shared" ref="L9:L47" si="5">F9-J9</f>
        <v>0</v>
      </c>
      <c r="M9" s="30"/>
    </row>
    <row r="10" spans="1:14" ht="90.75" customHeight="1" x14ac:dyDescent="0.25">
      <c r="A10" s="11">
        <v>2</v>
      </c>
      <c r="B10" s="20" t="s">
        <v>22</v>
      </c>
      <c r="C10" s="16" t="s">
        <v>82</v>
      </c>
      <c r="D10" s="55">
        <v>133383000</v>
      </c>
      <c r="E10" s="10">
        <v>57722077.920000002</v>
      </c>
      <c r="F10" s="10">
        <v>44446000</v>
      </c>
      <c r="G10" s="10">
        <f>E10-F10</f>
        <v>13276077.920000002</v>
      </c>
      <c r="H10" s="59">
        <v>77</v>
      </c>
      <c r="I10" s="55">
        <v>162059975.09999999</v>
      </c>
      <c r="J10" s="55">
        <v>124786180.83</v>
      </c>
      <c r="K10" s="55">
        <f>I10-J10</f>
        <v>37273794.269999996</v>
      </c>
      <c r="L10" s="55">
        <f>SUM(F10:F11)-J10</f>
        <v>8596819.1700000018</v>
      </c>
      <c r="M10" s="20" t="s">
        <v>27</v>
      </c>
    </row>
    <row r="11" spans="1:14" ht="47.25" x14ac:dyDescent="0.25">
      <c r="A11" s="11"/>
      <c r="B11" s="20"/>
      <c r="C11" s="16" t="s">
        <v>56</v>
      </c>
      <c r="D11" s="56"/>
      <c r="E11" s="10">
        <v>115502597.40000001</v>
      </c>
      <c r="F11" s="10">
        <v>88937000</v>
      </c>
      <c r="G11" s="10">
        <f>E11-F11</f>
        <v>26565597.400000006</v>
      </c>
      <c r="H11" s="60"/>
      <c r="I11" s="56"/>
      <c r="J11" s="56"/>
      <c r="K11" s="56"/>
      <c r="L11" s="56"/>
      <c r="M11" s="20" t="s">
        <v>27</v>
      </c>
    </row>
    <row r="12" spans="1:14" s="3" customFormat="1" ht="19.5" customHeight="1" x14ac:dyDescent="0.25">
      <c r="A12" s="34"/>
      <c r="B12" s="53" t="s">
        <v>141</v>
      </c>
      <c r="C12" s="54"/>
      <c r="D12" s="26">
        <f>SUM(D10:D11)</f>
        <v>133383000</v>
      </c>
      <c r="E12" s="26">
        <f t="shared" ref="E12:K12" si="6">SUM(E10:E11)</f>
        <v>173224675.31999999</v>
      </c>
      <c r="F12" s="26">
        <f t="shared" si="6"/>
        <v>133383000</v>
      </c>
      <c r="G12" s="26">
        <f t="shared" si="6"/>
        <v>39841675.320000008</v>
      </c>
      <c r="H12" s="35">
        <v>77</v>
      </c>
      <c r="I12" s="26">
        <f t="shared" si="6"/>
        <v>162059975.09999999</v>
      </c>
      <c r="J12" s="26">
        <f t="shared" si="6"/>
        <v>124786180.83</v>
      </c>
      <c r="K12" s="26">
        <f t="shared" si="6"/>
        <v>37273794.269999996</v>
      </c>
      <c r="L12" s="26">
        <f t="shared" si="5"/>
        <v>8596819.1700000018</v>
      </c>
      <c r="M12" s="30"/>
    </row>
    <row r="13" spans="1:14" ht="86.25" customHeight="1" x14ac:dyDescent="0.25">
      <c r="A13" s="11">
        <v>3</v>
      </c>
      <c r="B13" s="20" t="s">
        <v>12</v>
      </c>
      <c r="C13" s="16" t="s">
        <v>57</v>
      </c>
      <c r="D13" s="10">
        <v>18383700</v>
      </c>
      <c r="E13" s="10">
        <v>19767420</v>
      </c>
      <c r="F13" s="10">
        <v>18383700</v>
      </c>
      <c r="G13" s="10">
        <f>E13-F13</f>
        <v>1383720</v>
      </c>
      <c r="H13" s="29">
        <v>93</v>
      </c>
      <c r="I13" s="10">
        <v>19642113.5</v>
      </c>
      <c r="J13" s="10">
        <v>18267164.960000001</v>
      </c>
      <c r="K13" s="10">
        <f>I13-J13</f>
        <v>1374948.5399999991</v>
      </c>
      <c r="L13" s="10">
        <f t="shared" si="5"/>
        <v>116535.03999999911</v>
      </c>
      <c r="M13" s="20" t="s">
        <v>27</v>
      </c>
    </row>
    <row r="14" spans="1:14" ht="20.25" customHeight="1" x14ac:dyDescent="0.25">
      <c r="A14" s="11"/>
      <c r="B14" s="53" t="s">
        <v>142</v>
      </c>
      <c r="C14" s="54"/>
      <c r="D14" s="26">
        <f>D13</f>
        <v>18383700</v>
      </c>
      <c r="E14" s="26">
        <f t="shared" ref="E14:K14" si="7">E13</f>
        <v>19767420</v>
      </c>
      <c r="F14" s="26">
        <f t="shared" si="7"/>
        <v>18383700</v>
      </c>
      <c r="G14" s="26">
        <f t="shared" si="7"/>
        <v>1383720</v>
      </c>
      <c r="H14" s="35">
        <v>93</v>
      </c>
      <c r="I14" s="26">
        <f t="shared" si="7"/>
        <v>19642113.5</v>
      </c>
      <c r="J14" s="26">
        <f t="shared" si="7"/>
        <v>18267164.960000001</v>
      </c>
      <c r="K14" s="26">
        <f t="shared" si="7"/>
        <v>1374948.5399999991</v>
      </c>
      <c r="L14" s="26">
        <f t="shared" si="5"/>
        <v>116535.03999999911</v>
      </c>
      <c r="M14" s="30"/>
    </row>
    <row r="15" spans="1:14" ht="69" customHeight="1" x14ac:dyDescent="0.25">
      <c r="A15" s="11">
        <v>4</v>
      </c>
      <c r="B15" s="20" t="s">
        <v>13</v>
      </c>
      <c r="C15" s="16" t="s">
        <v>58</v>
      </c>
      <c r="D15" s="10">
        <v>41388200</v>
      </c>
      <c r="E15" s="10">
        <v>43566527</v>
      </c>
      <c r="F15" s="10">
        <v>41388200</v>
      </c>
      <c r="G15" s="10">
        <f>E15-F15</f>
        <v>2178327</v>
      </c>
      <c r="H15" s="29">
        <v>95</v>
      </c>
      <c r="I15" s="10">
        <v>43566527</v>
      </c>
      <c r="J15" s="10">
        <v>41388200</v>
      </c>
      <c r="K15" s="10">
        <f>I15-J15</f>
        <v>2178327</v>
      </c>
      <c r="L15" s="10">
        <f t="shared" si="5"/>
        <v>0</v>
      </c>
      <c r="M15" s="20" t="s">
        <v>27</v>
      </c>
    </row>
    <row r="16" spans="1:14" ht="20.25" customHeight="1" x14ac:dyDescent="0.25">
      <c r="A16" s="11"/>
      <c r="B16" s="53" t="s">
        <v>143</v>
      </c>
      <c r="C16" s="54"/>
      <c r="D16" s="26">
        <f>D15</f>
        <v>41388200</v>
      </c>
      <c r="E16" s="26">
        <f t="shared" ref="E16:K16" si="8">E15</f>
        <v>43566527</v>
      </c>
      <c r="F16" s="26">
        <f t="shared" si="8"/>
        <v>41388200</v>
      </c>
      <c r="G16" s="26">
        <f t="shared" si="8"/>
        <v>2178327</v>
      </c>
      <c r="H16" s="36">
        <v>95</v>
      </c>
      <c r="I16" s="26">
        <f t="shared" si="8"/>
        <v>43566527</v>
      </c>
      <c r="J16" s="26">
        <f t="shared" si="8"/>
        <v>41388200</v>
      </c>
      <c r="K16" s="26">
        <f t="shared" si="8"/>
        <v>2178327</v>
      </c>
      <c r="L16" s="26">
        <f t="shared" si="5"/>
        <v>0</v>
      </c>
      <c r="M16" s="30"/>
    </row>
    <row r="17" spans="1:13" ht="15.75" x14ac:dyDescent="0.25">
      <c r="A17" s="11">
        <v>5</v>
      </c>
      <c r="B17" s="20" t="s">
        <v>14</v>
      </c>
      <c r="C17" s="16" t="s">
        <v>59</v>
      </c>
      <c r="D17" s="55">
        <v>1072370000</v>
      </c>
      <c r="E17" s="10">
        <v>233708870</v>
      </c>
      <c r="F17" s="10">
        <v>126202770</v>
      </c>
      <c r="G17" s="10">
        <f>E17-F17</f>
        <v>107506100</v>
      </c>
      <c r="H17" s="59">
        <v>54</v>
      </c>
      <c r="I17" s="55">
        <v>1985870951.1900001</v>
      </c>
      <c r="J17" s="55">
        <v>1072369973.64</v>
      </c>
      <c r="K17" s="55">
        <f>I17-J17</f>
        <v>913500977.55000007</v>
      </c>
      <c r="L17" s="55">
        <f>SUM(F17:F20)-J17</f>
        <v>26.360000014305115</v>
      </c>
      <c r="M17" s="20" t="s">
        <v>27</v>
      </c>
    </row>
    <row r="18" spans="1:13" ht="15.75" x14ac:dyDescent="0.25">
      <c r="A18" s="11"/>
      <c r="B18" s="20"/>
      <c r="C18" s="16" t="s">
        <v>60</v>
      </c>
      <c r="D18" s="58"/>
      <c r="E18" s="10">
        <v>148814730</v>
      </c>
      <c r="F18" s="10">
        <v>80359930</v>
      </c>
      <c r="G18" s="10">
        <f>E18-F18</f>
        <v>68454800</v>
      </c>
      <c r="H18" s="61"/>
      <c r="I18" s="58"/>
      <c r="J18" s="58"/>
      <c r="K18" s="58"/>
      <c r="L18" s="58"/>
      <c r="M18" s="20" t="s">
        <v>27</v>
      </c>
    </row>
    <row r="19" spans="1:13" ht="15.75" x14ac:dyDescent="0.25">
      <c r="A19" s="11"/>
      <c r="B19" s="20"/>
      <c r="C19" s="16" t="s">
        <v>61</v>
      </c>
      <c r="D19" s="58"/>
      <c r="E19" s="10">
        <v>121865400</v>
      </c>
      <c r="F19" s="10">
        <v>65807300</v>
      </c>
      <c r="G19" s="10">
        <f>E19-F19</f>
        <v>56058100</v>
      </c>
      <c r="H19" s="61"/>
      <c r="I19" s="58"/>
      <c r="J19" s="58"/>
      <c r="K19" s="58"/>
      <c r="L19" s="58"/>
      <c r="M19" s="20" t="s">
        <v>27</v>
      </c>
    </row>
    <row r="20" spans="1:13" ht="15.75" x14ac:dyDescent="0.25">
      <c r="A20" s="11"/>
      <c r="B20" s="20"/>
      <c r="C20" s="16" t="s">
        <v>62</v>
      </c>
      <c r="D20" s="56"/>
      <c r="E20" s="10">
        <v>1481482000</v>
      </c>
      <c r="F20" s="10">
        <v>800000000</v>
      </c>
      <c r="G20" s="10">
        <f>E20-F20</f>
        <v>681482000</v>
      </c>
      <c r="H20" s="60"/>
      <c r="I20" s="56"/>
      <c r="J20" s="56"/>
      <c r="K20" s="56"/>
      <c r="L20" s="56"/>
      <c r="M20" s="20" t="s">
        <v>28</v>
      </c>
    </row>
    <row r="21" spans="1:13" ht="21.75" customHeight="1" x14ac:dyDescent="0.25">
      <c r="A21" s="11"/>
      <c r="B21" s="53" t="s">
        <v>144</v>
      </c>
      <c r="C21" s="54"/>
      <c r="D21" s="26">
        <f>SUM(D17:D20)</f>
        <v>1072370000</v>
      </c>
      <c r="E21" s="26">
        <f t="shared" ref="E21:K21" si="9">SUM(E17:E20)</f>
        <v>1985871000</v>
      </c>
      <c r="F21" s="26">
        <f t="shared" si="9"/>
        <v>1072370000</v>
      </c>
      <c r="G21" s="26">
        <f t="shared" si="9"/>
        <v>913501000</v>
      </c>
      <c r="H21" s="37">
        <v>54</v>
      </c>
      <c r="I21" s="26">
        <f t="shared" si="9"/>
        <v>1985870951.1900001</v>
      </c>
      <c r="J21" s="26">
        <f t="shared" si="9"/>
        <v>1072369973.64</v>
      </c>
      <c r="K21" s="26">
        <f t="shared" si="9"/>
        <v>913500977.55000007</v>
      </c>
      <c r="L21" s="26">
        <f t="shared" si="5"/>
        <v>26.360000014305115</v>
      </c>
      <c r="M21" s="30"/>
    </row>
    <row r="22" spans="1:13" ht="120" customHeight="1" x14ac:dyDescent="0.25">
      <c r="A22" s="11">
        <v>6</v>
      </c>
      <c r="B22" s="20" t="s">
        <v>83</v>
      </c>
      <c r="C22" s="38" t="s">
        <v>63</v>
      </c>
      <c r="D22" s="55">
        <v>500000000</v>
      </c>
      <c r="E22" s="10">
        <v>662898046.29999995</v>
      </c>
      <c r="F22" s="10">
        <v>490544536.60000002</v>
      </c>
      <c r="G22" s="10">
        <f>E22-F22</f>
        <v>172353509.69999993</v>
      </c>
      <c r="H22" s="59">
        <v>74</v>
      </c>
      <c r="I22" s="55">
        <v>675675700</v>
      </c>
      <c r="J22" s="55">
        <v>500000000</v>
      </c>
      <c r="K22" s="55">
        <f>I22-J22</f>
        <v>175675700</v>
      </c>
      <c r="L22" s="55">
        <f>SUM(F22:F24)-J22</f>
        <v>0</v>
      </c>
      <c r="M22" s="20" t="s">
        <v>28</v>
      </c>
    </row>
    <row r="23" spans="1:13" ht="125.25" customHeight="1" x14ac:dyDescent="0.25">
      <c r="A23" s="11"/>
      <c r="B23" s="20"/>
      <c r="C23" s="16" t="s">
        <v>64</v>
      </c>
      <c r="D23" s="58"/>
      <c r="E23" s="10">
        <v>18330.46</v>
      </c>
      <c r="F23" s="10">
        <v>13564.51</v>
      </c>
      <c r="G23" s="10">
        <f>E23-F23</f>
        <v>4765.9499999999989</v>
      </c>
      <c r="H23" s="61"/>
      <c r="I23" s="58"/>
      <c r="J23" s="58"/>
      <c r="K23" s="58"/>
      <c r="L23" s="58"/>
      <c r="M23" s="20" t="s">
        <v>28</v>
      </c>
    </row>
    <row r="24" spans="1:13" ht="111" customHeight="1" x14ac:dyDescent="0.25">
      <c r="A24" s="11"/>
      <c r="B24" s="20"/>
      <c r="C24" s="16" t="s">
        <v>65</v>
      </c>
      <c r="D24" s="56"/>
      <c r="E24" s="10">
        <v>12759323.24</v>
      </c>
      <c r="F24" s="10">
        <v>9441898.8900000006</v>
      </c>
      <c r="G24" s="10">
        <f>E24-F24</f>
        <v>3317424.3499999996</v>
      </c>
      <c r="H24" s="60"/>
      <c r="I24" s="56"/>
      <c r="J24" s="56"/>
      <c r="K24" s="56"/>
      <c r="L24" s="56"/>
      <c r="M24" s="20" t="s">
        <v>28</v>
      </c>
    </row>
    <row r="25" spans="1:13" ht="21.75" customHeight="1" x14ac:dyDescent="0.25">
      <c r="A25" s="11"/>
      <c r="B25" s="53" t="s">
        <v>145</v>
      </c>
      <c r="C25" s="54"/>
      <c r="D25" s="26">
        <f>SUM(D22:D24)</f>
        <v>500000000</v>
      </c>
      <c r="E25" s="26">
        <f t="shared" ref="E25:K25" si="10">SUM(E22:E24)</f>
        <v>675675700</v>
      </c>
      <c r="F25" s="26">
        <f t="shared" si="10"/>
        <v>500000000</v>
      </c>
      <c r="G25" s="26">
        <f t="shared" si="10"/>
        <v>175675699.99999991</v>
      </c>
      <c r="H25" s="31">
        <v>74</v>
      </c>
      <c r="I25" s="26">
        <f t="shared" si="10"/>
        <v>675675700</v>
      </c>
      <c r="J25" s="26">
        <f t="shared" si="10"/>
        <v>500000000</v>
      </c>
      <c r="K25" s="26">
        <f t="shared" si="10"/>
        <v>175675700</v>
      </c>
      <c r="L25" s="26">
        <f t="shared" si="5"/>
        <v>0</v>
      </c>
      <c r="M25" s="30"/>
    </row>
    <row r="26" spans="1:13" ht="120.75" customHeight="1" x14ac:dyDescent="0.25">
      <c r="A26" s="11"/>
      <c r="B26" s="62" t="s">
        <v>84</v>
      </c>
      <c r="C26" s="16" t="s">
        <v>63</v>
      </c>
      <c r="D26" s="55" t="s">
        <v>53</v>
      </c>
      <c r="E26" s="10">
        <v>1228811685.79</v>
      </c>
      <c r="F26" s="10">
        <v>1216523568.9300001</v>
      </c>
      <c r="G26" s="10">
        <f>E26-F26</f>
        <v>12288116.859999895</v>
      </c>
      <c r="H26" s="65">
        <v>99</v>
      </c>
      <c r="I26" s="55">
        <v>3333333333.3299999</v>
      </c>
      <c r="J26" s="55">
        <v>3300000000</v>
      </c>
      <c r="K26" s="55">
        <f>I26-J26</f>
        <v>33333333.329999924</v>
      </c>
      <c r="L26" s="55">
        <f>SUM(F26:F28)-J26</f>
        <v>0</v>
      </c>
      <c r="M26" s="20" t="s">
        <v>28</v>
      </c>
    </row>
    <row r="27" spans="1:13" ht="116.25" customHeight="1" x14ac:dyDescent="0.25">
      <c r="A27" s="11"/>
      <c r="B27" s="63"/>
      <c r="C27" s="16" t="s">
        <v>64</v>
      </c>
      <c r="D27" s="58"/>
      <c r="E27" s="10">
        <v>942982961.27999997</v>
      </c>
      <c r="F27" s="10">
        <v>933553131.66999996</v>
      </c>
      <c r="G27" s="10">
        <f>E27-F27</f>
        <v>9429829.6100000143</v>
      </c>
      <c r="H27" s="66"/>
      <c r="I27" s="58"/>
      <c r="J27" s="58"/>
      <c r="K27" s="58"/>
      <c r="L27" s="58"/>
      <c r="M27" s="20" t="s">
        <v>28</v>
      </c>
    </row>
    <row r="28" spans="1:13" ht="107.25" customHeight="1" x14ac:dyDescent="0.25">
      <c r="A28" s="11"/>
      <c r="B28" s="64"/>
      <c r="C28" s="16" t="s">
        <v>65</v>
      </c>
      <c r="D28" s="56"/>
      <c r="E28" s="10">
        <v>1161538686.26</v>
      </c>
      <c r="F28" s="10">
        <v>1149923299.4000001</v>
      </c>
      <c r="G28" s="10">
        <f>E28-F28</f>
        <v>11615386.859999895</v>
      </c>
      <c r="H28" s="67"/>
      <c r="I28" s="56"/>
      <c r="J28" s="56"/>
      <c r="K28" s="56"/>
      <c r="L28" s="56"/>
      <c r="M28" s="20" t="s">
        <v>28</v>
      </c>
    </row>
    <row r="29" spans="1:13" ht="20.25" customHeight="1" x14ac:dyDescent="0.25">
      <c r="A29" s="11"/>
      <c r="B29" s="53" t="s">
        <v>145</v>
      </c>
      <c r="C29" s="54"/>
      <c r="D29" s="26">
        <f>SUM(D26:D28)</f>
        <v>0</v>
      </c>
      <c r="E29" s="26">
        <f t="shared" ref="E29:K29" si="11">SUM(E26:E28)</f>
        <v>3333333333.3299999</v>
      </c>
      <c r="F29" s="26">
        <f t="shared" si="11"/>
        <v>3300000000</v>
      </c>
      <c r="G29" s="26">
        <f t="shared" si="11"/>
        <v>33333333.329999804</v>
      </c>
      <c r="H29" s="35">
        <f t="shared" si="11"/>
        <v>99</v>
      </c>
      <c r="I29" s="26">
        <f t="shared" si="11"/>
        <v>3333333333.3299999</v>
      </c>
      <c r="J29" s="26">
        <f t="shared" si="11"/>
        <v>3300000000</v>
      </c>
      <c r="K29" s="26">
        <f t="shared" si="11"/>
        <v>33333333.329999924</v>
      </c>
      <c r="L29" s="26">
        <f t="shared" si="5"/>
        <v>0</v>
      </c>
      <c r="M29" s="30"/>
    </row>
    <row r="30" spans="1:13" ht="98.25" customHeight="1" x14ac:dyDescent="0.25">
      <c r="A30" s="11">
        <v>7</v>
      </c>
      <c r="B30" s="20" t="s">
        <v>17</v>
      </c>
      <c r="C30" s="16" t="s">
        <v>66</v>
      </c>
      <c r="D30" s="10">
        <v>73408800</v>
      </c>
      <c r="E30" s="10">
        <v>84378000</v>
      </c>
      <c r="F30" s="10">
        <v>73408800</v>
      </c>
      <c r="G30" s="10">
        <f>E30-F30</f>
        <v>10969200</v>
      </c>
      <c r="H30" s="29">
        <v>87</v>
      </c>
      <c r="I30" s="10">
        <v>83956110</v>
      </c>
      <c r="J30" s="10">
        <v>73041756</v>
      </c>
      <c r="K30" s="10">
        <f>I30-J30</f>
        <v>10914354</v>
      </c>
      <c r="L30" s="10">
        <f t="shared" si="5"/>
        <v>367044</v>
      </c>
      <c r="M30" s="20" t="s">
        <v>28</v>
      </c>
    </row>
    <row r="31" spans="1:13" ht="20.25" customHeight="1" x14ac:dyDescent="0.25">
      <c r="A31" s="11"/>
      <c r="B31" s="53" t="s">
        <v>147</v>
      </c>
      <c r="C31" s="54"/>
      <c r="D31" s="26">
        <f>D30</f>
        <v>73408800</v>
      </c>
      <c r="E31" s="26">
        <f t="shared" ref="E31:G31" si="12">E30</f>
        <v>84378000</v>
      </c>
      <c r="F31" s="26">
        <f t="shared" si="12"/>
        <v>73408800</v>
      </c>
      <c r="G31" s="26">
        <f t="shared" si="12"/>
        <v>10969200</v>
      </c>
      <c r="H31" s="31">
        <v>87</v>
      </c>
      <c r="I31" s="26">
        <f>I30</f>
        <v>83956110</v>
      </c>
      <c r="J31" s="26">
        <f t="shared" ref="J31:K31" si="13">J30</f>
        <v>73041756</v>
      </c>
      <c r="K31" s="26">
        <f t="shared" si="13"/>
        <v>10914354</v>
      </c>
      <c r="L31" s="26">
        <f t="shared" si="5"/>
        <v>367044</v>
      </c>
      <c r="M31" s="30"/>
    </row>
    <row r="32" spans="1:13" ht="48" customHeight="1" x14ac:dyDescent="0.25">
      <c r="A32" s="11">
        <v>8</v>
      </c>
      <c r="B32" s="20" t="s">
        <v>23</v>
      </c>
      <c r="C32" s="16" t="s">
        <v>67</v>
      </c>
      <c r="D32" s="55">
        <v>108433000</v>
      </c>
      <c r="E32" s="10">
        <v>71270213</v>
      </c>
      <c r="F32" s="10">
        <v>70520000</v>
      </c>
      <c r="G32" s="10">
        <f>E32-F32</f>
        <v>750213</v>
      </c>
      <c r="H32" s="29">
        <v>95</v>
      </c>
      <c r="I32" s="55">
        <f>SUM(J32:K33)</f>
        <v>71511861.079999998</v>
      </c>
      <c r="J32" s="55">
        <v>67221148.969999999</v>
      </c>
      <c r="K32" s="55">
        <v>4290712.1100000003</v>
      </c>
      <c r="L32" s="55">
        <f>SUM(F32:F33)-J32</f>
        <v>41211851.030000001</v>
      </c>
      <c r="M32" s="20" t="s">
        <v>27</v>
      </c>
    </row>
    <row r="33" spans="1:13" ht="51" customHeight="1" x14ac:dyDescent="0.25">
      <c r="A33" s="11"/>
      <c r="B33" s="20"/>
      <c r="C33" s="16" t="s">
        <v>68</v>
      </c>
      <c r="D33" s="56"/>
      <c r="E33" s="10">
        <v>38316330</v>
      </c>
      <c r="F33" s="10">
        <v>37913000</v>
      </c>
      <c r="G33" s="10">
        <f>E33-F33</f>
        <v>403330</v>
      </c>
      <c r="H33" s="29">
        <v>95</v>
      </c>
      <c r="I33" s="56"/>
      <c r="J33" s="56"/>
      <c r="K33" s="56"/>
      <c r="L33" s="56"/>
      <c r="M33" s="20" t="s">
        <v>27</v>
      </c>
    </row>
    <row r="34" spans="1:13" ht="18" customHeight="1" x14ac:dyDescent="0.25">
      <c r="A34" s="11"/>
      <c r="B34" s="53" t="s">
        <v>157</v>
      </c>
      <c r="C34" s="54"/>
      <c r="D34" s="26">
        <f>SUM(D32:D33)</f>
        <v>108433000</v>
      </c>
      <c r="E34" s="26">
        <f t="shared" ref="E34:K34" si="14">SUM(E32:E33)</f>
        <v>109586543</v>
      </c>
      <c r="F34" s="26">
        <f t="shared" si="14"/>
        <v>108433000</v>
      </c>
      <c r="G34" s="26">
        <f t="shared" si="14"/>
        <v>1153543</v>
      </c>
      <c r="H34" s="35">
        <v>95</v>
      </c>
      <c r="I34" s="26">
        <f t="shared" si="14"/>
        <v>71511861.079999998</v>
      </c>
      <c r="J34" s="26">
        <f t="shared" si="14"/>
        <v>67221148.969999999</v>
      </c>
      <c r="K34" s="26">
        <f t="shared" si="14"/>
        <v>4290712.1100000003</v>
      </c>
      <c r="L34" s="26">
        <f t="shared" si="5"/>
        <v>41211851.030000001</v>
      </c>
      <c r="M34" s="30"/>
    </row>
    <row r="35" spans="1:13" ht="31.5" x14ac:dyDescent="0.25">
      <c r="A35" s="11">
        <v>9</v>
      </c>
      <c r="B35" s="20" t="s">
        <v>19</v>
      </c>
      <c r="C35" s="16" t="s">
        <v>69</v>
      </c>
      <c r="D35" s="10">
        <v>34200000</v>
      </c>
      <c r="E35" s="10">
        <v>42222222.200000003</v>
      </c>
      <c r="F35" s="10">
        <v>34200000</v>
      </c>
      <c r="G35" s="10">
        <f>E35-F35</f>
        <v>8022222.200000003</v>
      </c>
      <c r="H35" s="29">
        <v>81</v>
      </c>
      <c r="I35" s="10">
        <v>41578458.219999999</v>
      </c>
      <c r="J35" s="10">
        <v>33345100.350000001</v>
      </c>
      <c r="K35" s="10">
        <f>I35-J35</f>
        <v>8233357.8699999973</v>
      </c>
      <c r="L35" s="10">
        <f t="shared" si="5"/>
        <v>854899.64999999851</v>
      </c>
      <c r="M35" s="20" t="s">
        <v>27</v>
      </c>
    </row>
    <row r="36" spans="1:13" ht="20.25" customHeight="1" x14ac:dyDescent="0.25">
      <c r="A36" s="11"/>
      <c r="B36" s="53" t="s">
        <v>149</v>
      </c>
      <c r="C36" s="54"/>
      <c r="D36" s="26">
        <f>D35</f>
        <v>34200000</v>
      </c>
      <c r="E36" s="26">
        <f t="shared" ref="E36:K36" si="15">E35</f>
        <v>42222222.200000003</v>
      </c>
      <c r="F36" s="26">
        <f t="shared" si="15"/>
        <v>34200000</v>
      </c>
      <c r="G36" s="26">
        <f t="shared" si="15"/>
        <v>8022222.200000003</v>
      </c>
      <c r="H36" s="35">
        <v>81</v>
      </c>
      <c r="I36" s="26">
        <f t="shared" si="15"/>
        <v>41578458.219999999</v>
      </c>
      <c r="J36" s="26">
        <f t="shared" si="15"/>
        <v>33345100.350000001</v>
      </c>
      <c r="K36" s="26">
        <f t="shared" si="15"/>
        <v>8233357.8699999973</v>
      </c>
      <c r="L36" s="26">
        <f t="shared" si="5"/>
        <v>854899.64999999851</v>
      </c>
      <c r="M36" s="30"/>
    </row>
    <row r="37" spans="1:13" ht="63" x14ac:dyDescent="0.25">
      <c r="A37" s="11">
        <v>10</v>
      </c>
      <c r="B37" s="20" t="s">
        <v>24</v>
      </c>
      <c r="C37" s="16" t="s">
        <v>70</v>
      </c>
      <c r="D37" s="10">
        <v>50123000</v>
      </c>
      <c r="E37" s="10">
        <v>59670239</v>
      </c>
      <c r="F37" s="10">
        <v>50123000</v>
      </c>
      <c r="G37" s="10">
        <f>E37-F37</f>
        <v>9547239</v>
      </c>
      <c r="H37" s="29">
        <v>84</v>
      </c>
      <c r="I37" s="10">
        <v>9867555.3000000007</v>
      </c>
      <c r="J37" s="10">
        <v>8288746.3300000001</v>
      </c>
      <c r="K37" s="10">
        <f>I37-J37</f>
        <v>1578808.9700000007</v>
      </c>
      <c r="L37" s="10">
        <f t="shared" si="5"/>
        <v>41834253.670000002</v>
      </c>
      <c r="M37" s="20" t="s">
        <v>85</v>
      </c>
    </row>
    <row r="38" spans="1:13" ht="21.75" customHeight="1" x14ac:dyDescent="0.25">
      <c r="A38" s="11"/>
      <c r="B38" s="53" t="s">
        <v>158</v>
      </c>
      <c r="C38" s="54"/>
      <c r="D38" s="26">
        <f>D37</f>
        <v>50123000</v>
      </c>
      <c r="E38" s="26">
        <f t="shared" ref="E38:K38" si="16">E37</f>
        <v>59670239</v>
      </c>
      <c r="F38" s="26">
        <f t="shared" si="16"/>
        <v>50123000</v>
      </c>
      <c r="G38" s="26">
        <f t="shared" si="16"/>
        <v>9547239</v>
      </c>
      <c r="H38" s="35">
        <v>84</v>
      </c>
      <c r="I38" s="26">
        <f t="shared" si="16"/>
        <v>9867555.3000000007</v>
      </c>
      <c r="J38" s="26">
        <f t="shared" si="16"/>
        <v>8288746.3300000001</v>
      </c>
      <c r="K38" s="26">
        <f t="shared" si="16"/>
        <v>1578808.9700000007</v>
      </c>
      <c r="L38" s="26">
        <f t="shared" si="5"/>
        <v>41834253.670000002</v>
      </c>
      <c r="M38" s="30"/>
    </row>
    <row r="39" spans="1:13" ht="63" x14ac:dyDescent="0.25">
      <c r="A39" s="11">
        <v>11</v>
      </c>
      <c r="B39" s="20" t="s">
        <v>20</v>
      </c>
      <c r="C39" s="16" t="s">
        <v>71</v>
      </c>
      <c r="D39" s="55">
        <v>151368700</v>
      </c>
      <c r="E39" s="10">
        <v>24999749</v>
      </c>
      <c r="F39" s="10">
        <v>23749762</v>
      </c>
      <c r="G39" s="10">
        <f t="shared" ref="G39:G46" si="17">E39-F39</f>
        <v>1249987</v>
      </c>
      <c r="H39" s="59">
        <v>95</v>
      </c>
      <c r="I39" s="55">
        <v>158338748</v>
      </c>
      <c r="J39" s="55">
        <v>150421810.59999999</v>
      </c>
      <c r="K39" s="55">
        <f>I39-J39</f>
        <v>7916937.400000006</v>
      </c>
      <c r="L39" s="55">
        <f>SUM(F39:F46)-J39</f>
        <v>946889.40000000596</v>
      </c>
      <c r="M39" s="20" t="s">
        <v>27</v>
      </c>
    </row>
    <row r="40" spans="1:13" ht="82.5" customHeight="1" x14ac:dyDescent="0.25">
      <c r="A40" s="11"/>
      <c r="B40" s="20"/>
      <c r="C40" s="16" t="s">
        <v>72</v>
      </c>
      <c r="D40" s="58"/>
      <c r="E40" s="10">
        <v>24999764</v>
      </c>
      <c r="F40" s="10">
        <v>23749776</v>
      </c>
      <c r="G40" s="10">
        <f t="shared" si="17"/>
        <v>1249988</v>
      </c>
      <c r="H40" s="61"/>
      <c r="I40" s="58"/>
      <c r="J40" s="58"/>
      <c r="K40" s="58"/>
      <c r="L40" s="58"/>
      <c r="M40" s="20" t="s">
        <v>27</v>
      </c>
    </row>
    <row r="41" spans="1:13" ht="53.25" customHeight="1" x14ac:dyDescent="0.25">
      <c r="A41" s="11"/>
      <c r="B41" s="20"/>
      <c r="C41" s="16" t="s">
        <v>73</v>
      </c>
      <c r="D41" s="58"/>
      <c r="E41" s="10">
        <v>19999886</v>
      </c>
      <c r="F41" s="10">
        <v>18999892</v>
      </c>
      <c r="G41" s="10">
        <f t="shared" si="17"/>
        <v>999994</v>
      </c>
      <c r="H41" s="61"/>
      <c r="I41" s="58"/>
      <c r="J41" s="58"/>
      <c r="K41" s="58"/>
      <c r="L41" s="58"/>
      <c r="M41" s="20" t="s">
        <v>27</v>
      </c>
    </row>
    <row r="42" spans="1:13" ht="63" x14ac:dyDescent="0.25">
      <c r="A42" s="11"/>
      <c r="B42" s="20"/>
      <c r="C42" s="16" t="s">
        <v>74</v>
      </c>
      <c r="D42" s="58"/>
      <c r="E42" s="10">
        <v>19999783</v>
      </c>
      <c r="F42" s="10">
        <v>18999794</v>
      </c>
      <c r="G42" s="10">
        <f t="shared" si="17"/>
        <v>999989</v>
      </c>
      <c r="H42" s="61"/>
      <c r="I42" s="58"/>
      <c r="J42" s="58"/>
      <c r="K42" s="58"/>
      <c r="L42" s="58"/>
      <c r="M42" s="20" t="s">
        <v>27</v>
      </c>
    </row>
    <row r="43" spans="1:13" ht="47.25" x14ac:dyDescent="0.25">
      <c r="A43" s="11"/>
      <c r="B43" s="20"/>
      <c r="C43" s="16" t="s">
        <v>75</v>
      </c>
      <c r="D43" s="58"/>
      <c r="E43" s="10">
        <v>24999687</v>
      </c>
      <c r="F43" s="10">
        <v>23749703</v>
      </c>
      <c r="G43" s="10">
        <f t="shared" si="17"/>
        <v>1249984</v>
      </c>
      <c r="H43" s="61"/>
      <c r="I43" s="58"/>
      <c r="J43" s="58"/>
      <c r="K43" s="58"/>
      <c r="L43" s="58"/>
      <c r="M43" s="20" t="s">
        <v>27</v>
      </c>
    </row>
    <row r="44" spans="1:13" ht="63" x14ac:dyDescent="0.25">
      <c r="A44" s="11"/>
      <c r="B44" s="20"/>
      <c r="C44" s="16" t="s">
        <v>76</v>
      </c>
      <c r="D44" s="58"/>
      <c r="E44" s="10">
        <v>4336892</v>
      </c>
      <c r="F44" s="10">
        <v>4120046</v>
      </c>
      <c r="G44" s="10">
        <f t="shared" si="17"/>
        <v>216846</v>
      </c>
      <c r="H44" s="61"/>
      <c r="I44" s="58"/>
      <c r="J44" s="58"/>
      <c r="K44" s="58"/>
      <c r="L44" s="58"/>
      <c r="M44" s="20" t="s">
        <v>27</v>
      </c>
    </row>
    <row r="45" spans="1:13" ht="63" x14ac:dyDescent="0.25">
      <c r="A45" s="11"/>
      <c r="B45" s="20"/>
      <c r="C45" s="16" t="s">
        <v>77</v>
      </c>
      <c r="D45" s="58"/>
      <c r="E45" s="10">
        <v>19999914</v>
      </c>
      <c r="F45" s="10">
        <v>18999918</v>
      </c>
      <c r="G45" s="10">
        <f t="shared" si="17"/>
        <v>999996</v>
      </c>
      <c r="H45" s="61"/>
      <c r="I45" s="58"/>
      <c r="J45" s="58"/>
      <c r="K45" s="58"/>
      <c r="L45" s="58"/>
      <c r="M45" s="20" t="s">
        <v>27</v>
      </c>
    </row>
    <row r="46" spans="1:13" ht="47.25" x14ac:dyDescent="0.25">
      <c r="A46" s="11"/>
      <c r="B46" s="20"/>
      <c r="C46" s="16" t="s">
        <v>78</v>
      </c>
      <c r="D46" s="56"/>
      <c r="E46" s="10">
        <v>19999799</v>
      </c>
      <c r="F46" s="10">
        <v>18999809</v>
      </c>
      <c r="G46" s="10">
        <f t="shared" si="17"/>
        <v>999990</v>
      </c>
      <c r="H46" s="60"/>
      <c r="I46" s="56"/>
      <c r="J46" s="56"/>
      <c r="K46" s="56"/>
      <c r="L46" s="56"/>
      <c r="M46" s="20" t="s">
        <v>27</v>
      </c>
    </row>
    <row r="47" spans="1:13" ht="20.25" customHeight="1" x14ac:dyDescent="0.25">
      <c r="A47" s="11"/>
      <c r="B47" s="53" t="s">
        <v>159</v>
      </c>
      <c r="C47" s="54"/>
      <c r="D47" s="26">
        <f>SUM(D39:D46)</f>
        <v>151368700</v>
      </c>
      <c r="E47" s="26">
        <f t="shared" ref="E47:K47" si="18">SUM(E39:E46)</f>
        <v>159335474</v>
      </c>
      <c r="F47" s="26">
        <f t="shared" si="18"/>
        <v>151368700</v>
      </c>
      <c r="G47" s="26">
        <f t="shared" si="18"/>
        <v>7966774</v>
      </c>
      <c r="H47" s="35">
        <v>95</v>
      </c>
      <c r="I47" s="26">
        <f t="shared" si="18"/>
        <v>158338748</v>
      </c>
      <c r="J47" s="26">
        <f t="shared" si="18"/>
        <v>150421810.59999999</v>
      </c>
      <c r="K47" s="26">
        <f t="shared" si="18"/>
        <v>7916937.400000006</v>
      </c>
      <c r="L47" s="26">
        <f t="shared" si="5"/>
        <v>946889.40000000596</v>
      </c>
      <c r="M47" s="30"/>
    </row>
    <row r="48" spans="1:13" ht="47.25" x14ac:dyDescent="0.25">
      <c r="A48" s="11">
        <v>12</v>
      </c>
      <c r="B48" s="20" t="s">
        <v>21</v>
      </c>
      <c r="C48" s="16" t="s">
        <v>79</v>
      </c>
      <c r="D48" s="55">
        <v>232010000</v>
      </c>
      <c r="E48" s="10">
        <v>207279100</v>
      </c>
      <c r="F48" s="10">
        <v>195428630</v>
      </c>
      <c r="G48" s="10">
        <f>E48-F48</f>
        <v>11850470</v>
      </c>
      <c r="H48" s="29">
        <v>94</v>
      </c>
      <c r="I48" s="55">
        <v>236586764.78999999</v>
      </c>
      <c r="J48" s="55">
        <v>223060740.13999999</v>
      </c>
      <c r="K48" s="55">
        <f>I48-J48</f>
        <v>13526024.650000006</v>
      </c>
      <c r="L48" s="55">
        <f>SUM(F48:F49)-J48</f>
        <v>8949259.8600000143</v>
      </c>
      <c r="M48" s="20" t="s">
        <v>27</v>
      </c>
    </row>
    <row r="49" spans="1:13" ht="47.25" x14ac:dyDescent="0.25">
      <c r="A49" s="11"/>
      <c r="B49" s="20"/>
      <c r="C49" s="16" t="s">
        <v>80</v>
      </c>
      <c r="D49" s="56"/>
      <c r="E49" s="10">
        <v>38799600</v>
      </c>
      <c r="F49" s="10">
        <v>36581370</v>
      </c>
      <c r="G49" s="10">
        <f>E49-F49</f>
        <v>2218230</v>
      </c>
      <c r="H49" s="29">
        <v>94</v>
      </c>
      <c r="I49" s="56"/>
      <c r="J49" s="56"/>
      <c r="K49" s="56"/>
      <c r="L49" s="56"/>
      <c r="M49" s="20" t="s">
        <v>27</v>
      </c>
    </row>
    <row r="50" spans="1:13" ht="19.5" customHeight="1" x14ac:dyDescent="0.25">
      <c r="A50" s="11"/>
      <c r="B50" s="53" t="s">
        <v>160</v>
      </c>
      <c r="C50" s="54"/>
      <c r="D50" s="26">
        <f>SUM(D48:D49)</f>
        <v>232010000</v>
      </c>
      <c r="E50" s="26">
        <f t="shared" ref="E50:I50" si="19">SUM(E48:E49)</f>
        <v>246078700</v>
      </c>
      <c r="F50" s="26">
        <f t="shared" si="19"/>
        <v>232010000</v>
      </c>
      <c r="G50" s="26">
        <f t="shared" si="19"/>
        <v>14068700</v>
      </c>
      <c r="H50" s="35">
        <v>94</v>
      </c>
      <c r="I50" s="26">
        <f t="shared" si="19"/>
        <v>236586764.78999999</v>
      </c>
      <c r="J50" s="26">
        <f t="shared" ref="J50" si="20">SUM(J48:J49)</f>
        <v>223060740.13999999</v>
      </c>
      <c r="K50" s="26">
        <f t="shared" ref="K50" si="21">SUM(K48:K49)</f>
        <v>13526024.650000006</v>
      </c>
      <c r="L50" s="26">
        <f t="shared" ref="L50" si="22">SUM(L48:L49)</f>
        <v>8949259.8600000143</v>
      </c>
      <c r="M50" s="30"/>
    </row>
    <row r="59" spans="1:13" ht="15.75" x14ac:dyDescent="0.25">
      <c r="J59" s="4"/>
      <c r="K59" s="4"/>
      <c r="L59" s="4"/>
      <c r="M59" s="4"/>
    </row>
    <row r="60" spans="1:13" ht="15.75" x14ac:dyDescent="0.25">
      <c r="J60" s="4"/>
      <c r="K60" s="4"/>
      <c r="L60" s="4"/>
      <c r="M60" s="4"/>
    </row>
  </sheetData>
  <mergeCells count="71">
    <mergeCell ref="C4:C5"/>
    <mergeCell ref="E4:H4"/>
    <mergeCell ref="I4:K4"/>
    <mergeCell ref="L4:L5"/>
    <mergeCell ref="M4:M5"/>
    <mergeCell ref="D4:D5"/>
    <mergeCell ref="K1:M1"/>
    <mergeCell ref="B21:C21"/>
    <mergeCell ref="B29:C29"/>
    <mergeCell ref="H7:H8"/>
    <mergeCell ref="H17:H20"/>
    <mergeCell ref="L7:L8"/>
    <mergeCell ref="L10:L11"/>
    <mergeCell ref="J7:J8"/>
    <mergeCell ref="K7:K8"/>
    <mergeCell ref="J10:J11"/>
    <mergeCell ref="K10:K11"/>
    <mergeCell ref="H26:H28"/>
    <mergeCell ref="I26:I28"/>
    <mergeCell ref="B4:B5"/>
    <mergeCell ref="B9:C9"/>
    <mergeCell ref="B25:C25"/>
    <mergeCell ref="B31:C31"/>
    <mergeCell ref="B34:C34"/>
    <mergeCell ref="B36:C36"/>
    <mergeCell ref="B26:B28"/>
    <mergeCell ref="D22:D24"/>
    <mergeCell ref="D26:D28"/>
    <mergeCell ref="I22:I24"/>
    <mergeCell ref="H22:H24"/>
    <mergeCell ref="B50:C50"/>
    <mergeCell ref="B38:C38"/>
    <mergeCell ref="B47:C47"/>
    <mergeCell ref="L26:L28"/>
    <mergeCell ref="J17:J20"/>
    <mergeCell ref="K17:K20"/>
    <mergeCell ref="L17:L20"/>
    <mergeCell ref="J22:J24"/>
    <mergeCell ref="K22:K24"/>
    <mergeCell ref="L22:L24"/>
    <mergeCell ref="J26:J28"/>
    <mergeCell ref="K26:K28"/>
    <mergeCell ref="I48:I49"/>
    <mergeCell ref="J48:J49"/>
    <mergeCell ref="K48:K49"/>
    <mergeCell ref="H39:H46"/>
    <mergeCell ref="D32:D33"/>
    <mergeCell ref="D39:D46"/>
    <mergeCell ref="I32:I33"/>
    <mergeCell ref="J32:J33"/>
    <mergeCell ref="K32:K33"/>
    <mergeCell ref="L32:L33"/>
    <mergeCell ref="J39:J46"/>
    <mergeCell ref="K39:K46"/>
    <mergeCell ref="L39:L46"/>
    <mergeCell ref="D48:D49"/>
    <mergeCell ref="A4:A5"/>
    <mergeCell ref="A2:M2"/>
    <mergeCell ref="D7:D8"/>
    <mergeCell ref="D10:D11"/>
    <mergeCell ref="D17:D20"/>
    <mergeCell ref="H10:H11"/>
    <mergeCell ref="I7:I8"/>
    <mergeCell ref="I10:I11"/>
    <mergeCell ref="I17:I20"/>
    <mergeCell ref="B6:C6"/>
    <mergeCell ref="B12:C12"/>
    <mergeCell ref="B14:C14"/>
    <mergeCell ref="B16:C16"/>
    <mergeCell ref="L48:L49"/>
    <mergeCell ref="I39:I4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6" fitToHeight="3" orientation="landscape" r:id="rId1"/>
  <headerFooter differentFirst="1">
    <oddFooter>&amp;C&amp;14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9"/>
  <sheetViews>
    <sheetView tabSelected="1" topLeftCell="E1" zoomScaleNormal="100" workbookViewId="0">
      <selection activeCell="L1" sqref="L1:N1"/>
    </sheetView>
  </sheetViews>
  <sheetFormatPr defaultRowHeight="15" x14ac:dyDescent="0.25"/>
  <cols>
    <col min="1" max="1" width="9.140625" style="12"/>
    <col min="2" max="2" width="6.28515625" style="5" customWidth="1"/>
    <col min="3" max="3" width="20.42578125" style="5" customWidth="1"/>
    <col min="4" max="4" width="58.140625" style="5" customWidth="1"/>
    <col min="5" max="5" width="18.85546875" style="5" customWidth="1"/>
    <col min="6" max="6" width="19.85546875" style="5" customWidth="1"/>
    <col min="7" max="7" width="18.7109375" style="5" customWidth="1"/>
    <col min="8" max="8" width="18.28515625" style="5" customWidth="1"/>
    <col min="9" max="9" width="11.5703125" style="5" customWidth="1"/>
    <col min="10" max="10" width="18.5703125" style="5" customWidth="1"/>
    <col min="11" max="11" width="19.28515625" style="5" customWidth="1"/>
    <col min="12" max="12" width="18.85546875" style="5" customWidth="1"/>
    <col min="13" max="13" width="18.140625" style="5" customWidth="1"/>
    <col min="14" max="14" width="17.5703125" style="5" customWidth="1"/>
    <col min="15" max="15" width="17" style="12" bestFit="1" customWidth="1"/>
    <col min="16" max="64" width="9.140625" style="12"/>
    <col min="65" max="16384" width="9.140625" style="5"/>
  </cols>
  <sheetData>
    <row r="1" spans="2:15" ht="157.5" customHeight="1" x14ac:dyDescent="0.25">
      <c r="C1" s="7"/>
      <c r="D1" s="7"/>
      <c r="E1" s="7"/>
      <c r="F1" s="7"/>
      <c r="G1" s="7"/>
      <c r="H1" s="7"/>
      <c r="I1" s="7"/>
      <c r="J1" s="7"/>
      <c r="K1" s="7"/>
      <c r="L1" s="74" t="s">
        <v>173</v>
      </c>
      <c r="M1" s="74"/>
      <c r="N1" s="74"/>
    </row>
    <row r="2" spans="2:15" ht="49.5" customHeight="1" x14ac:dyDescent="0.25">
      <c r="B2" s="43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7"/>
    </row>
    <row r="3" spans="2:15" ht="27.75" customHeight="1" x14ac:dyDescent="0.25">
      <c r="B3" s="15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4" t="s">
        <v>155</v>
      </c>
      <c r="O3" s="17"/>
    </row>
    <row r="4" spans="2:15" ht="28.5" customHeight="1" x14ac:dyDescent="0.25">
      <c r="B4" s="42" t="s">
        <v>152</v>
      </c>
      <c r="C4" s="42" t="s">
        <v>1</v>
      </c>
      <c r="D4" s="42" t="s">
        <v>2</v>
      </c>
      <c r="E4" s="42" t="s">
        <v>50</v>
      </c>
      <c r="F4" s="42" t="s">
        <v>162</v>
      </c>
      <c r="G4" s="42"/>
      <c r="H4" s="42"/>
      <c r="I4" s="42"/>
      <c r="J4" s="42" t="s">
        <v>6</v>
      </c>
      <c r="K4" s="42"/>
      <c r="L4" s="42"/>
      <c r="M4" s="42" t="s">
        <v>8</v>
      </c>
      <c r="N4" s="42" t="s">
        <v>9</v>
      </c>
    </row>
    <row r="5" spans="2:15" ht="72" customHeight="1" x14ac:dyDescent="0.25">
      <c r="B5" s="42"/>
      <c r="C5" s="42"/>
      <c r="D5" s="42"/>
      <c r="E5" s="42"/>
      <c r="F5" s="20" t="s">
        <v>3</v>
      </c>
      <c r="G5" s="20" t="s">
        <v>4</v>
      </c>
      <c r="H5" s="20" t="s">
        <v>5</v>
      </c>
      <c r="I5" s="20" t="s">
        <v>138</v>
      </c>
      <c r="J5" s="20" t="s">
        <v>3</v>
      </c>
      <c r="K5" s="20" t="s">
        <v>7</v>
      </c>
      <c r="L5" s="20" t="s">
        <v>5</v>
      </c>
      <c r="M5" s="42"/>
      <c r="N5" s="42"/>
    </row>
    <row r="6" spans="2:15" ht="26.25" customHeight="1" x14ac:dyDescent="0.25">
      <c r="B6" s="6"/>
      <c r="C6" s="69" t="s">
        <v>81</v>
      </c>
      <c r="D6" s="69"/>
      <c r="E6" s="30">
        <f>E9+E17+E21+E23+E25+E29+E31+E34+E39+E41+E63+E65+E68</f>
        <v>6716118200</v>
      </c>
      <c r="F6" s="30">
        <f>F9+F17+F21+F23+F25+F29+F31+F34+F39+F41+F63+F65+F68</f>
        <v>10079384285.040001</v>
      </c>
      <c r="G6" s="30">
        <f>G9+G17+G21+G23+G25+G29+G31+G34+G39+G41+G63+G65+G68</f>
        <v>6716118200.0035</v>
      </c>
      <c r="H6" s="30">
        <f>H9+H17+H21+H23+H25+H29+H31+H34+H39+H41+H63+H65+H68</f>
        <v>3363266085.0365</v>
      </c>
      <c r="I6" s="30"/>
      <c r="J6" s="30">
        <f>J9+J17+J21+J23+J25+J29+J31+J34+J39+J41+J63+J65+J68</f>
        <v>9457950508.579998</v>
      </c>
      <c r="K6" s="30">
        <f>K9+K17+K21+K23+K25+K29+K31+K34+K39+K41+K63+K65+K68</f>
        <v>6433271398.3000002</v>
      </c>
      <c r="L6" s="30">
        <f>L9+L17+L21+L23+L25+L29+L31+L34+L39+L41+L63+L65+L68</f>
        <v>3024679110.2799997</v>
      </c>
      <c r="M6" s="30">
        <f>M9+M17+M21+M23+M25+M29+M31+M34+M39+M41+M63+M65+M68</f>
        <v>282846801.70350015</v>
      </c>
      <c r="N6" s="27"/>
    </row>
    <row r="7" spans="2:15" ht="24.75" customHeight="1" x14ac:dyDescent="0.25">
      <c r="B7" s="14">
        <v>1</v>
      </c>
      <c r="C7" s="20" t="s">
        <v>137</v>
      </c>
      <c r="D7" s="16" t="s">
        <v>136</v>
      </c>
      <c r="E7" s="46">
        <v>51347900</v>
      </c>
      <c r="F7" s="9">
        <v>32790234</v>
      </c>
      <c r="G7" s="9">
        <v>30167016</v>
      </c>
      <c r="H7" s="9">
        <v>2623218</v>
      </c>
      <c r="I7" s="20">
        <v>92</v>
      </c>
      <c r="J7" s="46">
        <v>33868765.109999999</v>
      </c>
      <c r="K7" s="46">
        <v>31159291.890000001</v>
      </c>
      <c r="L7" s="46">
        <v>2709473.22</v>
      </c>
      <c r="M7" s="46">
        <v>20188608.109999999</v>
      </c>
      <c r="N7" s="20" t="s">
        <v>86</v>
      </c>
    </row>
    <row r="8" spans="2:15" ht="61.5" customHeight="1" x14ac:dyDescent="0.25">
      <c r="B8" s="14"/>
      <c r="C8" s="20"/>
      <c r="D8" s="16" t="s">
        <v>135</v>
      </c>
      <c r="E8" s="47"/>
      <c r="F8" s="9">
        <v>23022700</v>
      </c>
      <c r="G8" s="9">
        <v>21180884</v>
      </c>
      <c r="H8" s="9">
        <v>1841816</v>
      </c>
      <c r="I8" s="20">
        <v>92</v>
      </c>
      <c r="J8" s="47"/>
      <c r="K8" s="47"/>
      <c r="L8" s="47"/>
      <c r="M8" s="48"/>
      <c r="N8" s="20" t="s">
        <v>86</v>
      </c>
    </row>
    <row r="9" spans="2:15" ht="27" customHeight="1" x14ac:dyDescent="0.25">
      <c r="B9" s="14"/>
      <c r="C9" s="53" t="s">
        <v>165</v>
      </c>
      <c r="D9" s="54"/>
      <c r="E9" s="30">
        <f>SUM(E7:E8)</f>
        <v>51347900</v>
      </c>
      <c r="F9" s="30">
        <f>SUM(F7:F8)</f>
        <v>55812934</v>
      </c>
      <c r="G9" s="30">
        <f>SUM(G7:G8)</f>
        <v>51347900</v>
      </c>
      <c r="H9" s="30">
        <v>4465034</v>
      </c>
      <c r="I9" s="30"/>
      <c r="J9" s="30">
        <f>SUM(J7:J8)</f>
        <v>33868765.109999999</v>
      </c>
      <c r="K9" s="30">
        <f>SUM(K7:K8)</f>
        <v>31159291.890000001</v>
      </c>
      <c r="L9" s="30">
        <f>SUM(L7:L8)</f>
        <v>2709473.22</v>
      </c>
      <c r="M9" s="30">
        <f>SUM(M7:M8)</f>
        <v>20188608.109999999</v>
      </c>
      <c r="N9" s="30"/>
    </row>
    <row r="10" spans="2:15" ht="31.5" customHeight="1" x14ac:dyDescent="0.25">
      <c r="B10" s="14">
        <v>2</v>
      </c>
      <c r="C10" s="49" t="s">
        <v>14</v>
      </c>
      <c r="D10" s="16" t="s">
        <v>134</v>
      </c>
      <c r="E10" s="46">
        <v>2929540500</v>
      </c>
      <c r="F10" s="9">
        <v>857370770</v>
      </c>
      <c r="G10" s="9">
        <v>439831210</v>
      </c>
      <c r="H10" s="9">
        <v>417539560</v>
      </c>
      <c r="I10" s="20">
        <v>54</v>
      </c>
      <c r="J10" s="46">
        <v>5218308486.0699997</v>
      </c>
      <c r="K10" s="46">
        <v>2816829405.4499998</v>
      </c>
      <c r="L10" s="46">
        <f>J10-K10</f>
        <v>2401479080.6199999</v>
      </c>
      <c r="M10" s="46">
        <f>G17-K17</f>
        <v>112711094.55000019</v>
      </c>
      <c r="N10" s="20" t="s">
        <v>28</v>
      </c>
    </row>
    <row r="11" spans="2:15" ht="21.75" customHeight="1" x14ac:dyDescent="0.25">
      <c r="B11" s="14"/>
      <c r="C11" s="70"/>
      <c r="D11" s="16" t="s">
        <v>133</v>
      </c>
      <c r="E11" s="47"/>
      <c r="F11" s="9">
        <v>1110083280</v>
      </c>
      <c r="G11" s="9">
        <v>569472730</v>
      </c>
      <c r="H11" s="9">
        <v>540610550</v>
      </c>
      <c r="I11" s="20">
        <v>54</v>
      </c>
      <c r="J11" s="47"/>
      <c r="K11" s="47"/>
      <c r="L11" s="47"/>
      <c r="M11" s="47"/>
      <c r="N11" s="20" t="s">
        <v>28</v>
      </c>
    </row>
    <row r="12" spans="2:15" ht="21.75" customHeight="1" x14ac:dyDescent="0.25">
      <c r="B12" s="14"/>
      <c r="C12" s="70"/>
      <c r="D12" s="16" t="s">
        <v>132</v>
      </c>
      <c r="E12" s="47"/>
      <c r="F12" s="9">
        <v>278252700</v>
      </c>
      <c r="G12" s="9">
        <v>142743630</v>
      </c>
      <c r="H12" s="9">
        <v>135509070</v>
      </c>
      <c r="I12" s="20">
        <v>54</v>
      </c>
      <c r="J12" s="47"/>
      <c r="K12" s="47"/>
      <c r="L12" s="47"/>
      <c r="M12" s="47"/>
      <c r="N12" s="20" t="s">
        <v>28</v>
      </c>
    </row>
    <row r="13" spans="2:15" ht="21.75" customHeight="1" x14ac:dyDescent="0.25">
      <c r="B13" s="14"/>
      <c r="C13" s="70"/>
      <c r="D13" s="16" t="s">
        <v>131</v>
      </c>
      <c r="E13" s="47"/>
      <c r="F13" s="9">
        <v>1481481480</v>
      </c>
      <c r="G13" s="9">
        <v>800000000</v>
      </c>
      <c r="H13" s="9">
        <v>681481480</v>
      </c>
      <c r="I13" s="20">
        <v>54</v>
      </c>
      <c r="J13" s="47"/>
      <c r="K13" s="47"/>
      <c r="L13" s="47"/>
      <c r="M13" s="47"/>
      <c r="N13" s="20" t="s">
        <v>27</v>
      </c>
    </row>
    <row r="14" spans="2:15" ht="21.75" customHeight="1" x14ac:dyDescent="0.25">
      <c r="B14" s="14"/>
      <c r="C14" s="70"/>
      <c r="D14" s="16" t="s">
        <v>130</v>
      </c>
      <c r="E14" s="47"/>
      <c r="F14" s="9">
        <v>533313950</v>
      </c>
      <c r="G14" s="9">
        <v>273590050</v>
      </c>
      <c r="H14" s="9">
        <v>259723900</v>
      </c>
      <c r="I14" s="20">
        <v>54</v>
      </c>
      <c r="J14" s="47"/>
      <c r="K14" s="47"/>
      <c r="L14" s="47"/>
      <c r="M14" s="47"/>
      <c r="N14" s="20" t="s">
        <v>28</v>
      </c>
    </row>
    <row r="15" spans="2:15" ht="21.75" customHeight="1" x14ac:dyDescent="0.25">
      <c r="B15" s="14"/>
      <c r="C15" s="70"/>
      <c r="D15" s="16" t="s">
        <v>129</v>
      </c>
      <c r="E15" s="47"/>
      <c r="F15" s="9">
        <v>1230000000</v>
      </c>
      <c r="G15" s="9">
        <v>630990000</v>
      </c>
      <c r="H15" s="9">
        <v>599010000</v>
      </c>
      <c r="I15" s="20">
        <v>54</v>
      </c>
      <c r="J15" s="47"/>
      <c r="K15" s="47"/>
      <c r="L15" s="47"/>
      <c r="M15" s="47"/>
      <c r="N15" s="20" t="s">
        <v>28</v>
      </c>
    </row>
    <row r="16" spans="2:15" ht="21.75" customHeight="1" x14ac:dyDescent="0.25">
      <c r="B16" s="14"/>
      <c r="C16" s="50"/>
      <c r="D16" s="16" t="s">
        <v>128</v>
      </c>
      <c r="E16" s="48"/>
      <c r="F16" s="9">
        <v>142130380</v>
      </c>
      <c r="G16" s="9">
        <v>72912880</v>
      </c>
      <c r="H16" s="9">
        <v>69217500</v>
      </c>
      <c r="I16" s="20">
        <v>54</v>
      </c>
      <c r="J16" s="48"/>
      <c r="K16" s="48"/>
      <c r="L16" s="48"/>
      <c r="M16" s="48"/>
      <c r="N16" s="20" t="s">
        <v>27</v>
      </c>
    </row>
    <row r="17" spans="2:14" ht="23.25" customHeight="1" x14ac:dyDescent="0.25">
      <c r="B17" s="14"/>
      <c r="C17" s="53" t="s">
        <v>144</v>
      </c>
      <c r="D17" s="54"/>
      <c r="E17" s="30">
        <f>SUM(E10:E16)</f>
        <v>2929540500</v>
      </c>
      <c r="F17" s="30">
        <f>SUM(F10:F16)</f>
        <v>5632632560</v>
      </c>
      <c r="G17" s="30">
        <f>SUM(G10:G16)</f>
        <v>2929540500</v>
      </c>
      <c r="H17" s="30">
        <f>SUM(H10:H16)</f>
        <v>2703092060</v>
      </c>
      <c r="I17" s="30"/>
      <c r="J17" s="30">
        <f>SUM(J10:J16)</f>
        <v>5218308486.0699997</v>
      </c>
      <c r="K17" s="30">
        <f>SUM(K10:K16)</f>
        <v>2816829405.4499998</v>
      </c>
      <c r="L17" s="30">
        <f>SUM(L10:L16)</f>
        <v>2401479080.6199999</v>
      </c>
      <c r="M17" s="30">
        <f>SUM(M10:M16)</f>
        <v>112711094.55000019</v>
      </c>
      <c r="N17" s="30"/>
    </row>
    <row r="18" spans="2:14" ht="76.5" customHeight="1" x14ac:dyDescent="0.25">
      <c r="B18" s="14">
        <v>3</v>
      </c>
      <c r="C18" s="20" t="s">
        <v>12</v>
      </c>
      <c r="D18" s="16" t="s">
        <v>127</v>
      </c>
      <c r="E18" s="46">
        <v>80681000</v>
      </c>
      <c r="F18" s="9">
        <v>36362060</v>
      </c>
      <c r="G18" s="9">
        <v>33816694</v>
      </c>
      <c r="H18" s="9">
        <v>2545366</v>
      </c>
      <c r="I18" s="20">
        <v>93</v>
      </c>
      <c r="J18" s="46">
        <v>86298750</v>
      </c>
      <c r="K18" s="46">
        <v>80257812.920000002</v>
      </c>
      <c r="L18" s="46">
        <f>J18-K18</f>
        <v>6040937.0799999982</v>
      </c>
      <c r="M18" s="46">
        <f>G21-K21</f>
        <v>423187.07999999821</v>
      </c>
      <c r="N18" s="20" t="s">
        <v>27</v>
      </c>
    </row>
    <row r="19" spans="2:14" ht="69" customHeight="1" x14ac:dyDescent="0.25">
      <c r="B19" s="14"/>
      <c r="C19" s="20"/>
      <c r="D19" s="16" t="s">
        <v>126</v>
      </c>
      <c r="E19" s="47"/>
      <c r="F19" s="9">
        <v>39034410</v>
      </c>
      <c r="G19" s="9">
        <v>36302000</v>
      </c>
      <c r="H19" s="9">
        <v>2732410</v>
      </c>
      <c r="I19" s="20">
        <v>93</v>
      </c>
      <c r="J19" s="47"/>
      <c r="K19" s="47"/>
      <c r="L19" s="47"/>
      <c r="M19" s="47"/>
      <c r="N19" s="20" t="s">
        <v>27</v>
      </c>
    </row>
    <row r="20" spans="2:14" ht="68.25" customHeight="1" x14ac:dyDescent="0.25">
      <c r="B20" s="14"/>
      <c r="C20" s="20"/>
      <c r="D20" s="16" t="s">
        <v>125</v>
      </c>
      <c r="E20" s="47"/>
      <c r="F20" s="9">
        <v>11357320</v>
      </c>
      <c r="G20" s="9">
        <v>10562306</v>
      </c>
      <c r="H20" s="9">
        <v>795014</v>
      </c>
      <c r="I20" s="20">
        <v>93</v>
      </c>
      <c r="J20" s="48"/>
      <c r="K20" s="48"/>
      <c r="L20" s="48"/>
      <c r="M20" s="48"/>
      <c r="N20" s="20" t="s">
        <v>27</v>
      </c>
    </row>
    <row r="21" spans="2:14" ht="25.5" customHeight="1" x14ac:dyDescent="0.25">
      <c r="B21" s="14"/>
      <c r="C21" s="53" t="s">
        <v>142</v>
      </c>
      <c r="D21" s="54"/>
      <c r="E21" s="30">
        <f>SUM(E18:E20)</f>
        <v>80681000</v>
      </c>
      <c r="F21" s="30">
        <f>SUM(F18:F20)</f>
        <v>86753790</v>
      </c>
      <c r="G21" s="30">
        <f>SUM(G18:G20)</f>
        <v>80681000</v>
      </c>
      <c r="H21" s="30">
        <f>SUM(H18:H20)</f>
        <v>6072790</v>
      </c>
      <c r="I21" s="30"/>
      <c r="J21" s="30">
        <f>SUM(J18:J20)</f>
        <v>86298750</v>
      </c>
      <c r="K21" s="30">
        <f>SUM(K18:K20)</f>
        <v>80257812.920000002</v>
      </c>
      <c r="L21" s="30">
        <f>SUM(L18:L20)</f>
        <v>6040937.0799999982</v>
      </c>
      <c r="M21" s="30">
        <f>SUM(M18:M20)</f>
        <v>423187.07999999821</v>
      </c>
      <c r="N21" s="30"/>
    </row>
    <row r="22" spans="2:14" ht="63.75" customHeight="1" x14ac:dyDescent="0.25">
      <c r="B22" s="14">
        <v>4</v>
      </c>
      <c r="C22" s="20" t="s">
        <v>13</v>
      </c>
      <c r="D22" s="16" t="s">
        <v>124</v>
      </c>
      <c r="E22" s="9">
        <v>254049200</v>
      </c>
      <c r="F22" s="9">
        <v>267420210.53</v>
      </c>
      <c r="G22" s="9">
        <v>254049200.00349998</v>
      </c>
      <c r="H22" s="9">
        <v>13371010.526500016</v>
      </c>
      <c r="I22" s="20">
        <v>95</v>
      </c>
      <c r="J22" s="9">
        <v>267420210.53</v>
      </c>
      <c r="K22" s="9">
        <v>254049200</v>
      </c>
      <c r="L22" s="9">
        <f>J22-K22</f>
        <v>13371010.530000001</v>
      </c>
      <c r="M22" s="9">
        <f>G23-K23</f>
        <v>3.4999847412109375E-3</v>
      </c>
      <c r="N22" s="20" t="s">
        <v>28</v>
      </c>
    </row>
    <row r="23" spans="2:14" ht="24" customHeight="1" x14ac:dyDescent="0.25">
      <c r="B23" s="14"/>
      <c r="C23" s="53" t="s">
        <v>143</v>
      </c>
      <c r="D23" s="54"/>
      <c r="E23" s="30">
        <f>E22</f>
        <v>254049200</v>
      </c>
      <c r="F23" s="30">
        <f>F22</f>
        <v>267420210.53</v>
      </c>
      <c r="G23" s="30">
        <f>G22</f>
        <v>254049200.00349998</v>
      </c>
      <c r="H23" s="30">
        <f>H22</f>
        <v>13371010.526500016</v>
      </c>
      <c r="I23" s="30"/>
      <c r="J23" s="30">
        <f>J22</f>
        <v>267420210.53</v>
      </c>
      <c r="K23" s="30">
        <f>K22</f>
        <v>254049200</v>
      </c>
      <c r="L23" s="30">
        <f>L22</f>
        <v>13371010.530000001</v>
      </c>
      <c r="M23" s="30">
        <f>M22</f>
        <v>3.4999847412109375E-3</v>
      </c>
      <c r="N23" s="30"/>
    </row>
    <row r="24" spans="2:14" ht="40.5" customHeight="1" x14ac:dyDescent="0.25">
      <c r="B24" s="14">
        <v>5</v>
      </c>
      <c r="C24" s="20" t="s">
        <v>123</v>
      </c>
      <c r="D24" s="16" t="s">
        <v>122</v>
      </c>
      <c r="E24" s="9">
        <v>147611900</v>
      </c>
      <c r="F24" s="9">
        <v>207904084.50999999</v>
      </c>
      <c r="G24" s="9">
        <v>147611900</v>
      </c>
      <c r="H24" s="9">
        <f>F24-G24</f>
        <v>60292184.50999999</v>
      </c>
      <c r="I24" s="20">
        <v>71</v>
      </c>
      <c r="J24" s="9">
        <v>0</v>
      </c>
      <c r="K24" s="9">
        <v>0</v>
      </c>
      <c r="L24" s="9">
        <v>0</v>
      </c>
      <c r="M24" s="9">
        <f>G25-K25</f>
        <v>147611900</v>
      </c>
      <c r="N24" s="20" t="s">
        <v>28</v>
      </c>
    </row>
    <row r="25" spans="2:14" ht="24.75" customHeight="1" x14ac:dyDescent="0.25">
      <c r="B25" s="14"/>
      <c r="C25" s="53" t="s">
        <v>166</v>
      </c>
      <c r="D25" s="54"/>
      <c r="E25" s="30">
        <f>SUM(E24:E24)</f>
        <v>147611900</v>
      </c>
      <c r="F25" s="30">
        <f>SUM(F24:F24)</f>
        <v>207904084.50999999</v>
      </c>
      <c r="G25" s="30">
        <f>SUM(G24:G24)</f>
        <v>147611900</v>
      </c>
      <c r="H25" s="30">
        <f>SUM(H24:H24)</f>
        <v>60292184.50999999</v>
      </c>
      <c r="I25" s="30"/>
      <c r="J25" s="30">
        <f>SUM(J24:J24)</f>
        <v>0</v>
      </c>
      <c r="K25" s="30">
        <f>SUM(K24:K24)</f>
        <v>0</v>
      </c>
      <c r="L25" s="30">
        <f>SUM(L24:L24)</f>
        <v>0</v>
      </c>
      <c r="M25" s="30">
        <f>SUM(M24:M24)</f>
        <v>147611900</v>
      </c>
      <c r="N25" s="30"/>
    </row>
    <row r="26" spans="2:14" ht="120" customHeight="1" x14ac:dyDescent="0.25">
      <c r="B26" s="14">
        <v>6</v>
      </c>
      <c r="C26" s="20" t="s">
        <v>15</v>
      </c>
      <c r="D26" s="16" t="s">
        <v>63</v>
      </c>
      <c r="E26" s="46">
        <v>826531500</v>
      </c>
      <c r="F26" s="9">
        <v>288432920</v>
      </c>
      <c r="G26" s="9">
        <v>213440360</v>
      </c>
      <c r="H26" s="9">
        <v>74992560</v>
      </c>
      <c r="I26" s="20">
        <v>74</v>
      </c>
      <c r="J26" s="46">
        <v>1142242700</v>
      </c>
      <c r="K26" s="46">
        <v>826531500</v>
      </c>
      <c r="L26" s="46">
        <f>J26-K26</f>
        <v>315711200</v>
      </c>
      <c r="M26" s="46">
        <f>G29-K29</f>
        <v>0</v>
      </c>
      <c r="N26" s="20" t="s">
        <v>28</v>
      </c>
    </row>
    <row r="27" spans="2:14" ht="121.5" customHeight="1" x14ac:dyDescent="0.25">
      <c r="B27" s="14"/>
      <c r="C27" s="20"/>
      <c r="D27" s="16" t="s">
        <v>64</v>
      </c>
      <c r="E27" s="47"/>
      <c r="F27" s="9">
        <v>431243580</v>
      </c>
      <c r="G27" s="9">
        <v>319120250</v>
      </c>
      <c r="H27" s="9">
        <v>112123330</v>
      </c>
      <c r="I27" s="20">
        <v>74</v>
      </c>
      <c r="J27" s="47"/>
      <c r="K27" s="47"/>
      <c r="L27" s="47"/>
      <c r="M27" s="47"/>
      <c r="N27" s="20" t="s">
        <v>28</v>
      </c>
    </row>
    <row r="28" spans="2:14" ht="104.25" customHeight="1" x14ac:dyDescent="0.25">
      <c r="B28" s="14"/>
      <c r="C28" s="20"/>
      <c r="D28" s="16" t="s">
        <v>65</v>
      </c>
      <c r="E28" s="47"/>
      <c r="F28" s="9">
        <v>397257960</v>
      </c>
      <c r="G28" s="9">
        <v>293970890</v>
      </c>
      <c r="H28" s="9">
        <v>103287070</v>
      </c>
      <c r="I28" s="20">
        <v>74</v>
      </c>
      <c r="J28" s="48"/>
      <c r="K28" s="48"/>
      <c r="L28" s="48"/>
      <c r="M28" s="48"/>
      <c r="N28" s="20" t="s">
        <v>28</v>
      </c>
    </row>
    <row r="29" spans="2:14" ht="25.5" customHeight="1" x14ac:dyDescent="0.25">
      <c r="B29" s="14"/>
      <c r="C29" s="53" t="s">
        <v>145</v>
      </c>
      <c r="D29" s="54"/>
      <c r="E29" s="30">
        <f>SUM(E26:E28)</f>
        <v>826531500</v>
      </c>
      <c r="F29" s="30">
        <f>SUM(F26:F28)</f>
        <v>1116934460</v>
      </c>
      <c r="G29" s="30">
        <f>SUM(G26:G28)</f>
        <v>826531500</v>
      </c>
      <c r="H29" s="30">
        <f>SUM(H26:H28)</f>
        <v>290402960</v>
      </c>
      <c r="I29" s="30"/>
      <c r="J29" s="30">
        <f>SUM(J26:J28)</f>
        <v>1142242700</v>
      </c>
      <c r="K29" s="30">
        <f>SUM(K26:K28)</f>
        <v>826531500</v>
      </c>
      <c r="L29" s="30">
        <f>SUM(L26:L28)</f>
        <v>315711200</v>
      </c>
      <c r="M29" s="30">
        <f>SUM(M26:M28)</f>
        <v>0</v>
      </c>
      <c r="N29" s="30"/>
    </row>
    <row r="30" spans="2:14" ht="83.25" customHeight="1" x14ac:dyDescent="0.25">
      <c r="B30" s="14">
        <v>7</v>
      </c>
      <c r="C30" s="20" t="s">
        <v>17</v>
      </c>
      <c r="D30" s="16" t="s">
        <v>66</v>
      </c>
      <c r="E30" s="9">
        <v>73408900</v>
      </c>
      <c r="F30" s="9">
        <v>84378046</v>
      </c>
      <c r="G30" s="9">
        <v>73408900</v>
      </c>
      <c r="H30" s="9">
        <f>F30-G30</f>
        <v>10969146</v>
      </c>
      <c r="I30" s="20">
        <v>87</v>
      </c>
      <c r="J30" s="9">
        <v>84378046</v>
      </c>
      <c r="K30" s="9">
        <v>73408900</v>
      </c>
      <c r="L30" s="9">
        <v>10969146</v>
      </c>
      <c r="M30" s="9">
        <f>G31-K31</f>
        <v>0</v>
      </c>
      <c r="N30" s="20" t="s">
        <v>86</v>
      </c>
    </row>
    <row r="31" spans="2:14" ht="27.75" customHeight="1" x14ac:dyDescent="0.25">
      <c r="B31" s="14"/>
      <c r="C31" s="53" t="s">
        <v>147</v>
      </c>
      <c r="D31" s="54"/>
      <c r="E31" s="30">
        <f>E30</f>
        <v>73408900</v>
      </c>
      <c r="F31" s="30">
        <f>F30</f>
        <v>84378046</v>
      </c>
      <c r="G31" s="30">
        <f>G30</f>
        <v>73408900</v>
      </c>
      <c r="H31" s="30">
        <f>H30</f>
        <v>10969146</v>
      </c>
      <c r="I31" s="30"/>
      <c r="J31" s="30">
        <f>J30</f>
        <v>84378046</v>
      </c>
      <c r="K31" s="30">
        <f>K30</f>
        <v>73408900</v>
      </c>
      <c r="L31" s="30">
        <f>L30</f>
        <v>10969146</v>
      </c>
      <c r="M31" s="30">
        <f>M30</f>
        <v>0</v>
      </c>
      <c r="N31" s="30"/>
    </row>
    <row r="32" spans="2:14" ht="58.5" customHeight="1" x14ac:dyDescent="0.25">
      <c r="B32" s="14">
        <v>8</v>
      </c>
      <c r="C32" s="20" t="s">
        <v>121</v>
      </c>
      <c r="D32" s="16" t="s">
        <v>120</v>
      </c>
      <c r="E32" s="46">
        <v>601051500</v>
      </c>
      <c r="F32" s="9">
        <v>405932530</v>
      </c>
      <c r="G32" s="9">
        <v>377517250</v>
      </c>
      <c r="H32" s="9">
        <v>28415280</v>
      </c>
      <c r="I32" s="20">
        <v>95</v>
      </c>
      <c r="J32" s="46">
        <v>646291940</v>
      </c>
      <c r="K32" s="46">
        <v>601051500</v>
      </c>
      <c r="L32" s="46">
        <f>J32-K32</f>
        <v>45240440</v>
      </c>
      <c r="M32" s="46">
        <f>G34-K34</f>
        <v>0</v>
      </c>
      <c r="N32" s="20" t="s">
        <v>86</v>
      </c>
    </row>
    <row r="33" spans="2:14" ht="44.25" customHeight="1" x14ac:dyDescent="0.25">
      <c r="B33" s="14"/>
      <c r="C33" s="20"/>
      <c r="D33" s="16" t="s">
        <v>119</v>
      </c>
      <c r="E33" s="47"/>
      <c r="F33" s="9">
        <v>240359410</v>
      </c>
      <c r="G33" s="9">
        <v>223534250</v>
      </c>
      <c r="H33" s="9">
        <v>16825160</v>
      </c>
      <c r="I33" s="20">
        <v>95</v>
      </c>
      <c r="J33" s="48"/>
      <c r="K33" s="48"/>
      <c r="L33" s="48"/>
      <c r="M33" s="48"/>
      <c r="N33" s="20" t="s">
        <v>86</v>
      </c>
    </row>
    <row r="34" spans="2:14" ht="25.5" customHeight="1" x14ac:dyDescent="0.25">
      <c r="B34" s="14"/>
      <c r="C34" s="53" t="s">
        <v>167</v>
      </c>
      <c r="D34" s="54"/>
      <c r="E34" s="30">
        <f>SUM(E32:E33)</f>
        <v>601051500</v>
      </c>
      <c r="F34" s="30">
        <f>SUM(F32:F33)</f>
        <v>646291940</v>
      </c>
      <c r="G34" s="30">
        <f>SUM(G32:G33)</f>
        <v>601051500</v>
      </c>
      <c r="H34" s="30">
        <f>SUM(H32:H33)</f>
        <v>45240440</v>
      </c>
      <c r="I34" s="30"/>
      <c r="J34" s="30">
        <f>SUM(J32:J33)</f>
        <v>646291940</v>
      </c>
      <c r="K34" s="30">
        <f>SUM(K32:K33)</f>
        <v>601051500</v>
      </c>
      <c r="L34" s="30">
        <f>SUM(L32:L33)</f>
        <v>45240440</v>
      </c>
      <c r="M34" s="30">
        <f>SUM(M32:M33)</f>
        <v>0</v>
      </c>
      <c r="N34" s="30"/>
    </row>
    <row r="35" spans="2:14" ht="72" customHeight="1" x14ac:dyDescent="0.25">
      <c r="B35" s="14">
        <v>9</v>
      </c>
      <c r="C35" s="20" t="s">
        <v>11</v>
      </c>
      <c r="D35" s="16" t="s">
        <v>118</v>
      </c>
      <c r="E35" s="46">
        <v>401243200</v>
      </c>
      <c r="F35" s="9">
        <v>160454870</v>
      </c>
      <c r="G35" s="9">
        <v>137991190</v>
      </c>
      <c r="H35" s="9">
        <v>22463680</v>
      </c>
      <c r="I35" s="20">
        <v>86</v>
      </c>
      <c r="J35" s="46">
        <v>466561860.47000003</v>
      </c>
      <c r="K35" s="46">
        <v>401243200</v>
      </c>
      <c r="L35" s="46">
        <f>J35-K35</f>
        <v>65318660.470000029</v>
      </c>
      <c r="M35" s="46">
        <f>G39-K39</f>
        <v>0</v>
      </c>
      <c r="N35" s="20" t="s">
        <v>27</v>
      </c>
    </row>
    <row r="36" spans="2:14" ht="87.75" customHeight="1" x14ac:dyDescent="0.25">
      <c r="B36" s="14"/>
      <c r="C36" s="20"/>
      <c r="D36" s="16" t="s">
        <v>117</v>
      </c>
      <c r="E36" s="47"/>
      <c r="F36" s="9">
        <v>219081140</v>
      </c>
      <c r="G36" s="9">
        <v>188409780</v>
      </c>
      <c r="H36" s="9">
        <v>30671360</v>
      </c>
      <c r="I36" s="20">
        <v>86</v>
      </c>
      <c r="J36" s="47"/>
      <c r="K36" s="47"/>
      <c r="L36" s="47"/>
      <c r="M36" s="47"/>
      <c r="N36" s="20" t="s">
        <v>28</v>
      </c>
    </row>
    <row r="37" spans="2:14" ht="39" customHeight="1" x14ac:dyDescent="0.25">
      <c r="B37" s="14"/>
      <c r="C37" s="20"/>
      <c r="D37" s="16" t="s">
        <v>116</v>
      </c>
      <c r="E37" s="47"/>
      <c r="F37" s="9">
        <v>28886310</v>
      </c>
      <c r="G37" s="9">
        <v>24842230</v>
      </c>
      <c r="H37" s="9">
        <v>4044080</v>
      </c>
      <c r="I37" s="20">
        <v>86</v>
      </c>
      <c r="J37" s="47"/>
      <c r="K37" s="47"/>
      <c r="L37" s="47"/>
      <c r="M37" s="47"/>
      <c r="N37" s="20" t="s">
        <v>28</v>
      </c>
    </row>
    <row r="38" spans="2:14" ht="70.5" customHeight="1" x14ac:dyDescent="0.25">
      <c r="B38" s="14"/>
      <c r="C38" s="20"/>
      <c r="D38" s="16" t="s">
        <v>115</v>
      </c>
      <c r="E38" s="48"/>
      <c r="F38" s="9">
        <v>58139530</v>
      </c>
      <c r="G38" s="9">
        <v>50000000</v>
      </c>
      <c r="H38" s="9">
        <v>8139530</v>
      </c>
      <c r="I38" s="20">
        <v>86</v>
      </c>
      <c r="J38" s="48"/>
      <c r="K38" s="48"/>
      <c r="L38" s="48"/>
      <c r="M38" s="48"/>
      <c r="N38" s="20" t="s">
        <v>28</v>
      </c>
    </row>
    <row r="39" spans="2:14" ht="21.75" customHeight="1" x14ac:dyDescent="0.25">
      <c r="B39" s="14"/>
      <c r="C39" s="53" t="s">
        <v>156</v>
      </c>
      <c r="D39" s="54"/>
      <c r="E39" s="30">
        <f>SUM(E35:E38)</f>
        <v>401243200</v>
      </c>
      <c r="F39" s="30">
        <f>SUM(F35:F38)</f>
        <v>466561850</v>
      </c>
      <c r="G39" s="30">
        <f>SUM(G35:G38)</f>
        <v>401243200</v>
      </c>
      <c r="H39" s="30">
        <f>SUM(H35:H38)</f>
        <v>65318650</v>
      </c>
      <c r="I39" s="30"/>
      <c r="J39" s="30">
        <f>SUM(J35:J38)</f>
        <v>466561860.47000003</v>
      </c>
      <c r="K39" s="30">
        <f>SUM(K35:K38)</f>
        <v>401243200</v>
      </c>
      <c r="L39" s="30">
        <f>SUM(L35:L38)</f>
        <v>65318660.470000029</v>
      </c>
      <c r="M39" s="30">
        <f>SUM(M35:M38)</f>
        <v>0</v>
      </c>
      <c r="N39" s="30"/>
    </row>
    <row r="40" spans="2:14" ht="36.75" customHeight="1" x14ac:dyDescent="0.25">
      <c r="B40" s="14">
        <v>10</v>
      </c>
      <c r="C40" s="20" t="s">
        <v>114</v>
      </c>
      <c r="D40" s="16" t="s">
        <v>113</v>
      </c>
      <c r="E40" s="9">
        <v>8069100</v>
      </c>
      <c r="F40" s="9">
        <v>10479400</v>
      </c>
      <c r="G40" s="9">
        <v>8069100</v>
      </c>
      <c r="H40" s="9">
        <f>F40-G40</f>
        <v>2410300</v>
      </c>
      <c r="I40" s="20">
        <v>77</v>
      </c>
      <c r="J40" s="9">
        <v>9814355.4000000004</v>
      </c>
      <c r="K40" s="9">
        <v>7557018.0700000003</v>
      </c>
      <c r="L40" s="9">
        <f>J40-K40</f>
        <v>2257337.33</v>
      </c>
      <c r="M40" s="9">
        <f>G41-K41</f>
        <v>512081.9299999997</v>
      </c>
      <c r="N40" s="20" t="s">
        <v>27</v>
      </c>
    </row>
    <row r="41" spans="2:14" ht="25.5" customHeight="1" x14ac:dyDescent="0.25">
      <c r="B41" s="14"/>
      <c r="C41" s="53" t="s">
        <v>168</v>
      </c>
      <c r="D41" s="54"/>
      <c r="E41" s="30">
        <f>E40</f>
        <v>8069100</v>
      </c>
      <c r="F41" s="30">
        <f>F40</f>
        <v>10479400</v>
      </c>
      <c r="G41" s="30">
        <f>G40</f>
        <v>8069100</v>
      </c>
      <c r="H41" s="30">
        <f>H40</f>
        <v>2410300</v>
      </c>
      <c r="I41" s="27"/>
      <c r="J41" s="30">
        <f>J40</f>
        <v>9814355.4000000004</v>
      </c>
      <c r="K41" s="30">
        <f>K40</f>
        <v>7557018.0700000003</v>
      </c>
      <c r="L41" s="30">
        <f>L40</f>
        <v>2257337.33</v>
      </c>
      <c r="M41" s="30">
        <f>M40</f>
        <v>512081.9299999997</v>
      </c>
      <c r="N41" s="30"/>
    </row>
    <row r="42" spans="2:14" ht="52.5" customHeight="1" x14ac:dyDescent="0.25">
      <c r="B42" s="14">
        <v>11</v>
      </c>
      <c r="C42" s="71" t="s">
        <v>20</v>
      </c>
      <c r="D42" s="16" t="s">
        <v>112</v>
      </c>
      <c r="E42" s="46">
        <v>481803400</v>
      </c>
      <c r="F42" s="9">
        <f t="shared" ref="F42:F62" si="0">G42+H42</f>
        <v>150814400</v>
      </c>
      <c r="G42" s="9">
        <v>143273680</v>
      </c>
      <c r="H42" s="9">
        <v>7540720</v>
      </c>
      <c r="I42" s="20">
        <v>95</v>
      </c>
      <c r="J42" s="46">
        <v>505711486</v>
      </c>
      <c r="K42" s="46">
        <v>480425905.97000003</v>
      </c>
      <c r="L42" s="46">
        <f>J42-K42</f>
        <v>25285580.029999971</v>
      </c>
      <c r="M42" s="46">
        <f>G63-K63</f>
        <v>1377494.0299999714</v>
      </c>
      <c r="N42" s="20" t="s">
        <v>27</v>
      </c>
    </row>
    <row r="43" spans="2:14" ht="52.5" customHeight="1" x14ac:dyDescent="0.25">
      <c r="B43" s="14"/>
      <c r="C43" s="72"/>
      <c r="D43" s="16" t="s">
        <v>111</v>
      </c>
      <c r="E43" s="47"/>
      <c r="F43" s="9">
        <f t="shared" si="0"/>
        <v>31163770</v>
      </c>
      <c r="G43" s="9">
        <v>29605580</v>
      </c>
      <c r="H43" s="9">
        <v>1558190</v>
      </c>
      <c r="I43" s="20">
        <v>95</v>
      </c>
      <c r="J43" s="47"/>
      <c r="K43" s="47"/>
      <c r="L43" s="47"/>
      <c r="M43" s="47"/>
      <c r="N43" s="20" t="s">
        <v>27</v>
      </c>
    </row>
    <row r="44" spans="2:14" ht="52.5" customHeight="1" x14ac:dyDescent="0.25">
      <c r="B44" s="14"/>
      <c r="C44" s="72"/>
      <c r="D44" s="16" t="s">
        <v>110</v>
      </c>
      <c r="E44" s="47"/>
      <c r="F44" s="9">
        <f t="shared" si="0"/>
        <v>72611970</v>
      </c>
      <c r="G44" s="9">
        <v>68981370</v>
      </c>
      <c r="H44" s="9">
        <v>3630600</v>
      </c>
      <c r="I44" s="20">
        <v>95</v>
      </c>
      <c r="J44" s="47"/>
      <c r="K44" s="47"/>
      <c r="L44" s="47"/>
      <c r="M44" s="47"/>
      <c r="N44" s="9" t="s">
        <v>28</v>
      </c>
    </row>
    <row r="45" spans="2:14" ht="52.5" customHeight="1" x14ac:dyDescent="0.25">
      <c r="B45" s="14"/>
      <c r="C45" s="72"/>
      <c r="D45" s="16" t="s">
        <v>109</v>
      </c>
      <c r="E45" s="47"/>
      <c r="F45" s="9">
        <f t="shared" si="0"/>
        <v>16011530</v>
      </c>
      <c r="G45" s="9">
        <v>15210950</v>
      </c>
      <c r="H45" s="9">
        <v>800580</v>
      </c>
      <c r="I45" s="20">
        <v>95</v>
      </c>
      <c r="J45" s="47"/>
      <c r="K45" s="47"/>
      <c r="L45" s="47"/>
      <c r="M45" s="47"/>
      <c r="N45" s="20" t="s">
        <v>27</v>
      </c>
    </row>
    <row r="46" spans="2:14" ht="52.5" customHeight="1" x14ac:dyDescent="0.25">
      <c r="B46" s="14"/>
      <c r="C46" s="72"/>
      <c r="D46" s="16" t="s">
        <v>108</v>
      </c>
      <c r="E46" s="47"/>
      <c r="F46" s="9">
        <f t="shared" si="0"/>
        <v>22660880</v>
      </c>
      <c r="G46" s="9">
        <v>21527840</v>
      </c>
      <c r="H46" s="9">
        <v>1133040</v>
      </c>
      <c r="I46" s="20">
        <v>95</v>
      </c>
      <c r="J46" s="47"/>
      <c r="K46" s="47"/>
      <c r="L46" s="47"/>
      <c r="M46" s="47"/>
      <c r="N46" s="20" t="s">
        <v>27</v>
      </c>
    </row>
    <row r="47" spans="2:14" ht="52.5" customHeight="1" x14ac:dyDescent="0.25">
      <c r="B47" s="14"/>
      <c r="C47" s="72"/>
      <c r="D47" s="16" t="s">
        <v>107</v>
      </c>
      <c r="E47" s="47"/>
      <c r="F47" s="9">
        <f t="shared" si="0"/>
        <v>8121000</v>
      </c>
      <c r="G47" s="9">
        <v>7714950</v>
      </c>
      <c r="H47" s="9">
        <v>406050</v>
      </c>
      <c r="I47" s="20">
        <v>95</v>
      </c>
      <c r="J47" s="47"/>
      <c r="K47" s="47"/>
      <c r="L47" s="47"/>
      <c r="M47" s="47"/>
      <c r="N47" s="20" t="s">
        <v>27</v>
      </c>
    </row>
    <row r="48" spans="2:14" ht="52.5" customHeight="1" x14ac:dyDescent="0.25">
      <c r="B48" s="14"/>
      <c r="C48" s="72"/>
      <c r="D48" s="16" t="s">
        <v>106</v>
      </c>
      <c r="E48" s="47"/>
      <c r="F48" s="9">
        <f t="shared" si="0"/>
        <v>7976810</v>
      </c>
      <c r="G48" s="9">
        <v>7577970</v>
      </c>
      <c r="H48" s="9">
        <v>398840</v>
      </c>
      <c r="I48" s="20">
        <v>95</v>
      </c>
      <c r="J48" s="47"/>
      <c r="K48" s="47"/>
      <c r="L48" s="47"/>
      <c r="M48" s="47"/>
      <c r="N48" s="20" t="s">
        <v>27</v>
      </c>
    </row>
    <row r="49" spans="2:14" ht="52.5" customHeight="1" x14ac:dyDescent="0.25">
      <c r="B49" s="14"/>
      <c r="C49" s="72"/>
      <c r="D49" s="16" t="s">
        <v>105</v>
      </c>
      <c r="E49" s="47"/>
      <c r="F49" s="9">
        <f t="shared" si="0"/>
        <v>6401600</v>
      </c>
      <c r="G49" s="9">
        <v>6081520</v>
      </c>
      <c r="H49" s="9">
        <v>320080</v>
      </c>
      <c r="I49" s="20">
        <v>95</v>
      </c>
      <c r="J49" s="47"/>
      <c r="K49" s="47"/>
      <c r="L49" s="47"/>
      <c r="M49" s="47"/>
      <c r="N49" s="20" t="s">
        <v>27</v>
      </c>
    </row>
    <row r="50" spans="2:14" ht="52.5" customHeight="1" x14ac:dyDescent="0.25">
      <c r="B50" s="14"/>
      <c r="C50" s="72"/>
      <c r="D50" s="16" t="s">
        <v>104</v>
      </c>
      <c r="E50" s="47"/>
      <c r="F50" s="9">
        <f t="shared" si="0"/>
        <v>6401600</v>
      </c>
      <c r="G50" s="9">
        <v>6081520</v>
      </c>
      <c r="H50" s="9">
        <v>320080</v>
      </c>
      <c r="I50" s="20">
        <v>95</v>
      </c>
      <c r="J50" s="47"/>
      <c r="K50" s="47"/>
      <c r="L50" s="47"/>
      <c r="M50" s="47"/>
      <c r="N50" s="20" t="s">
        <v>27</v>
      </c>
    </row>
    <row r="51" spans="2:14" ht="52.5" customHeight="1" x14ac:dyDescent="0.25">
      <c r="B51" s="14"/>
      <c r="C51" s="72"/>
      <c r="D51" s="16" t="s">
        <v>103</v>
      </c>
      <c r="E51" s="47"/>
      <c r="F51" s="9">
        <f t="shared" si="0"/>
        <v>49999850</v>
      </c>
      <c r="G51" s="9">
        <v>47499860</v>
      </c>
      <c r="H51" s="9">
        <v>2499990</v>
      </c>
      <c r="I51" s="20">
        <v>95</v>
      </c>
      <c r="J51" s="47"/>
      <c r="K51" s="47"/>
      <c r="L51" s="47"/>
      <c r="M51" s="47"/>
      <c r="N51" s="20" t="s">
        <v>27</v>
      </c>
    </row>
    <row r="52" spans="2:14" ht="52.5" customHeight="1" x14ac:dyDescent="0.25">
      <c r="B52" s="14"/>
      <c r="C52" s="72"/>
      <c r="D52" s="16" t="s">
        <v>102</v>
      </c>
      <c r="E52" s="47"/>
      <c r="F52" s="9">
        <f t="shared" si="0"/>
        <v>17999850</v>
      </c>
      <c r="G52" s="9">
        <v>17099860</v>
      </c>
      <c r="H52" s="9">
        <v>899990</v>
      </c>
      <c r="I52" s="20">
        <v>95</v>
      </c>
      <c r="J52" s="47"/>
      <c r="K52" s="47"/>
      <c r="L52" s="47"/>
      <c r="M52" s="47"/>
      <c r="N52" s="20" t="s">
        <v>27</v>
      </c>
    </row>
    <row r="53" spans="2:14" ht="52.5" customHeight="1" x14ac:dyDescent="0.25">
      <c r="B53" s="14"/>
      <c r="C53" s="72"/>
      <c r="D53" s="16" t="s">
        <v>101</v>
      </c>
      <c r="E53" s="47"/>
      <c r="F53" s="9">
        <f t="shared" si="0"/>
        <v>29999660</v>
      </c>
      <c r="G53" s="9">
        <v>28499680</v>
      </c>
      <c r="H53" s="9">
        <v>1499980</v>
      </c>
      <c r="I53" s="20">
        <v>95</v>
      </c>
      <c r="J53" s="47"/>
      <c r="K53" s="47"/>
      <c r="L53" s="47"/>
      <c r="M53" s="47"/>
      <c r="N53" s="20" t="s">
        <v>27</v>
      </c>
    </row>
    <row r="54" spans="2:14" ht="52.5" customHeight="1" x14ac:dyDescent="0.25">
      <c r="B54" s="14"/>
      <c r="C54" s="72"/>
      <c r="D54" s="16" t="s">
        <v>100</v>
      </c>
      <c r="E54" s="47"/>
      <c r="F54" s="9">
        <f t="shared" si="0"/>
        <v>11999810</v>
      </c>
      <c r="G54" s="9">
        <v>11399820</v>
      </c>
      <c r="H54" s="9">
        <v>599990</v>
      </c>
      <c r="I54" s="20">
        <v>95</v>
      </c>
      <c r="J54" s="47"/>
      <c r="K54" s="47"/>
      <c r="L54" s="47"/>
      <c r="M54" s="47"/>
      <c r="N54" s="20" t="s">
        <v>27</v>
      </c>
    </row>
    <row r="55" spans="2:14" ht="54.75" customHeight="1" x14ac:dyDescent="0.25">
      <c r="B55" s="14"/>
      <c r="C55" s="72"/>
      <c r="D55" s="16" t="s">
        <v>99</v>
      </c>
      <c r="E55" s="47"/>
      <c r="F55" s="9">
        <f t="shared" si="0"/>
        <v>14999810</v>
      </c>
      <c r="G55" s="9">
        <v>14249820</v>
      </c>
      <c r="H55" s="9">
        <v>749990</v>
      </c>
      <c r="I55" s="20">
        <v>95</v>
      </c>
      <c r="J55" s="47"/>
      <c r="K55" s="47"/>
      <c r="L55" s="47"/>
      <c r="M55" s="47"/>
      <c r="N55" s="20" t="s">
        <v>27</v>
      </c>
    </row>
    <row r="56" spans="2:14" ht="72" customHeight="1" x14ac:dyDescent="0.25">
      <c r="B56" s="14"/>
      <c r="C56" s="72"/>
      <c r="D56" s="16" t="s">
        <v>98</v>
      </c>
      <c r="E56" s="47"/>
      <c r="F56" s="9">
        <f t="shared" si="0"/>
        <v>9999900</v>
      </c>
      <c r="G56" s="9">
        <v>9499900</v>
      </c>
      <c r="H56" s="9">
        <v>500000</v>
      </c>
      <c r="I56" s="20">
        <v>95</v>
      </c>
      <c r="J56" s="47"/>
      <c r="K56" s="47"/>
      <c r="L56" s="47"/>
      <c r="M56" s="47"/>
      <c r="N56" s="20" t="s">
        <v>27</v>
      </c>
    </row>
    <row r="57" spans="2:14" ht="53.25" customHeight="1" x14ac:dyDescent="0.25">
      <c r="B57" s="14"/>
      <c r="C57" s="72"/>
      <c r="D57" s="16" t="s">
        <v>97</v>
      </c>
      <c r="E57" s="47"/>
      <c r="F57" s="9">
        <f t="shared" si="0"/>
        <v>9999880</v>
      </c>
      <c r="G57" s="9">
        <v>9499890</v>
      </c>
      <c r="H57" s="9">
        <v>499990</v>
      </c>
      <c r="I57" s="20">
        <v>95</v>
      </c>
      <c r="J57" s="47"/>
      <c r="K57" s="47"/>
      <c r="L57" s="47"/>
      <c r="M57" s="47"/>
      <c r="N57" s="20" t="s">
        <v>27</v>
      </c>
    </row>
    <row r="58" spans="2:14" ht="53.25" customHeight="1" x14ac:dyDescent="0.25">
      <c r="B58" s="14"/>
      <c r="C58" s="72"/>
      <c r="D58" s="16" t="s">
        <v>96</v>
      </c>
      <c r="E58" s="47"/>
      <c r="F58" s="9">
        <f t="shared" si="0"/>
        <v>9999710</v>
      </c>
      <c r="G58" s="9">
        <v>9499720</v>
      </c>
      <c r="H58" s="9">
        <v>499990</v>
      </c>
      <c r="I58" s="20">
        <v>95</v>
      </c>
      <c r="J58" s="47"/>
      <c r="K58" s="47"/>
      <c r="L58" s="47"/>
      <c r="M58" s="47"/>
      <c r="N58" s="20" t="s">
        <v>27</v>
      </c>
    </row>
    <row r="59" spans="2:14" ht="53.25" customHeight="1" x14ac:dyDescent="0.25">
      <c r="B59" s="14"/>
      <c r="C59" s="72"/>
      <c r="D59" s="16" t="s">
        <v>95</v>
      </c>
      <c r="E59" s="47"/>
      <c r="F59" s="9">
        <f t="shared" si="0"/>
        <v>9999910</v>
      </c>
      <c r="G59" s="9">
        <v>9499910</v>
      </c>
      <c r="H59" s="9">
        <v>500000</v>
      </c>
      <c r="I59" s="20">
        <v>95</v>
      </c>
      <c r="J59" s="47"/>
      <c r="K59" s="47"/>
      <c r="L59" s="47"/>
      <c r="M59" s="47"/>
      <c r="N59" s="20" t="s">
        <v>27</v>
      </c>
    </row>
    <row r="60" spans="2:14" ht="53.25" customHeight="1" x14ac:dyDescent="0.25">
      <c r="B60" s="14"/>
      <c r="C60" s="72"/>
      <c r="D60" s="16" t="s">
        <v>94</v>
      </c>
      <c r="E60" s="47"/>
      <c r="F60" s="9">
        <f t="shared" si="0"/>
        <v>9999810</v>
      </c>
      <c r="G60" s="9">
        <v>9499820</v>
      </c>
      <c r="H60" s="9">
        <v>499990</v>
      </c>
      <c r="I60" s="20">
        <v>95</v>
      </c>
      <c r="J60" s="47"/>
      <c r="K60" s="47"/>
      <c r="L60" s="47"/>
      <c r="M60" s="47"/>
      <c r="N60" s="20" t="s">
        <v>27</v>
      </c>
    </row>
    <row r="61" spans="2:14" ht="53.25" customHeight="1" x14ac:dyDescent="0.25">
      <c r="B61" s="14"/>
      <c r="C61" s="72"/>
      <c r="D61" s="16" t="s">
        <v>93</v>
      </c>
      <c r="E61" s="47"/>
      <c r="F61" s="9">
        <f t="shared" si="0"/>
        <v>4999810</v>
      </c>
      <c r="G61" s="9">
        <v>4749820</v>
      </c>
      <c r="H61" s="9">
        <v>249990</v>
      </c>
      <c r="I61" s="20">
        <v>95</v>
      </c>
      <c r="J61" s="47"/>
      <c r="K61" s="47"/>
      <c r="L61" s="47"/>
      <c r="M61" s="47"/>
      <c r="N61" s="20" t="s">
        <v>27</v>
      </c>
    </row>
    <row r="62" spans="2:14" ht="35.25" customHeight="1" x14ac:dyDescent="0.25">
      <c r="B62" s="14"/>
      <c r="C62" s="73"/>
      <c r="D62" s="16" t="s">
        <v>92</v>
      </c>
      <c r="E62" s="48"/>
      <c r="F62" s="9">
        <f t="shared" si="0"/>
        <v>4999920</v>
      </c>
      <c r="G62" s="9">
        <v>4749920</v>
      </c>
      <c r="H62" s="9">
        <v>250000</v>
      </c>
      <c r="I62" s="20">
        <v>95</v>
      </c>
      <c r="J62" s="48"/>
      <c r="K62" s="48"/>
      <c r="L62" s="48"/>
      <c r="M62" s="48"/>
      <c r="N62" s="20" t="s">
        <v>27</v>
      </c>
    </row>
    <row r="63" spans="2:14" ht="24.75" customHeight="1" x14ac:dyDescent="0.25">
      <c r="B63" s="14"/>
      <c r="C63" s="53" t="s">
        <v>159</v>
      </c>
      <c r="D63" s="54"/>
      <c r="E63" s="30">
        <f>SUM(E42:E62)</f>
        <v>481803400</v>
      </c>
      <c r="F63" s="30">
        <f>SUM(F42:F62)</f>
        <v>507161480</v>
      </c>
      <c r="G63" s="30">
        <f>SUM(G42:G62)</f>
        <v>481803400</v>
      </c>
      <c r="H63" s="30">
        <f>SUM(H42:H62)</f>
        <v>25358080</v>
      </c>
      <c r="I63" s="27"/>
      <c r="J63" s="30">
        <f>J42</f>
        <v>505711486</v>
      </c>
      <c r="K63" s="30">
        <f>K42</f>
        <v>480425905.97000003</v>
      </c>
      <c r="L63" s="30">
        <f>L42</f>
        <v>25285580.029999971</v>
      </c>
      <c r="M63" s="30">
        <f>M42</f>
        <v>1377494.0299999714</v>
      </c>
      <c r="N63" s="9"/>
    </row>
    <row r="64" spans="2:14" ht="37.5" customHeight="1" x14ac:dyDescent="0.25">
      <c r="B64" s="14">
        <v>12</v>
      </c>
      <c r="C64" s="20" t="s">
        <v>91</v>
      </c>
      <c r="D64" s="16" t="s">
        <v>90</v>
      </c>
      <c r="E64" s="18">
        <v>500000000</v>
      </c>
      <c r="F64" s="9">
        <v>617285000</v>
      </c>
      <c r="G64" s="9">
        <v>500000000</v>
      </c>
      <c r="H64" s="9">
        <v>117285000</v>
      </c>
      <c r="I64" s="20">
        <v>81</v>
      </c>
      <c r="J64" s="9">
        <v>617285000</v>
      </c>
      <c r="K64" s="9">
        <v>500000000</v>
      </c>
      <c r="L64" s="9">
        <v>117285000</v>
      </c>
      <c r="M64" s="9">
        <f>G65-K65</f>
        <v>0</v>
      </c>
      <c r="N64" s="9" t="s">
        <v>28</v>
      </c>
    </row>
    <row r="65" spans="1:64" s="6" customFormat="1" ht="24.75" customHeight="1" x14ac:dyDescent="0.25">
      <c r="A65" s="12"/>
      <c r="B65" s="14"/>
      <c r="C65" s="51" t="s">
        <v>169</v>
      </c>
      <c r="D65" s="52"/>
      <c r="E65" s="30">
        <f>SUM(E64:E64)</f>
        <v>500000000</v>
      </c>
      <c r="F65" s="30">
        <f>SUM(F64:F64)</f>
        <v>617285000</v>
      </c>
      <c r="G65" s="30">
        <f>SUM(G64:G64)</f>
        <v>500000000</v>
      </c>
      <c r="H65" s="30">
        <f>SUM(H64:H64)</f>
        <v>117285000</v>
      </c>
      <c r="I65" s="27"/>
      <c r="J65" s="30">
        <f>SUM(J64:J64)</f>
        <v>617285000</v>
      </c>
      <c r="K65" s="30">
        <f>SUM(K64:K64)</f>
        <v>500000000</v>
      </c>
      <c r="L65" s="30">
        <f>SUM(L64:L64)</f>
        <v>117285000</v>
      </c>
      <c r="M65" s="30">
        <f>SUM(M64:M64)</f>
        <v>0</v>
      </c>
      <c r="N65" s="9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</row>
    <row r="66" spans="1:64" ht="76.5" customHeight="1" x14ac:dyDescent="0.25">
      <c r="B66" s="14">
        <v>13</v>
      </c>
      <c r="C66" s="20" t="s">
        <v>89</v>
      </c>
      <c r="D66" s="16" t="s">
        <v>88</v>
      </c>
      <c r="E66" s="46">
        <v>360780100</v>
      </c>
      <c r="F66" s="9">
        <f>G66+H66</f>
        <v>299333820</v>
      </c>
      <c r="G66" s="9">
        <v>284367130</v>
      </c>
      <c r="H66" s="9">
        <v>14966690</v>
      </c>
      <c r="I66" s="20">
        <v>95</v>
      </c>
      <c r="J66" s="46">
        <v>379768909</v>
      </c>
      <c r="K66" s="46">
        <v>360757664</v>
      </c>
      <c r="L66" s="46">
        <f>J66-K66</f>
        <v>19011245</v>
      </c>
      <c r="M66" s="46">
        <f>G68-K68</f>
        <v>22436</v>
      </c>
      <c r="N66" s="9" t="s">
        <v>86</v>
      </c>
    </row>
    <row r="67" spans="1:64" ht="86.25" customHeight="1" x14ac:dyDescent="0.25">
      <c r="B67" s="14"/>
      <c r="C67" s="20"/>
      <c r="D67" s="16" t="s">
        <v>87</v>
      </c>
      <c r="E67" s="48"/>
      <c r="F67" s="9">
        <f>G67+H67</f>
        <v>80434710</v>
      </c>
      <c r="G67" s="9">
        <v>76412970</v>
      </c>
      <c r="H67" s="9">
        <v>4021740</v>
      </c>
      <c r="I67" s="20">
        <v>95</v>
      </c>
      <c r="J67" s="48"/>
      <c r="K67" s="48"/>
      <c r="L67" s="48"/>
      <c r="M67" s="48"/>
      <c r="N67" s="9" t="s">
        <v>86</v>
      </c>
    </row>
    <row r="68" spans="1:64" s="2" customFormat="1" ht="23.25" customHeight="1" x14ac:dyDescent="0.25">
      <c r="A68" s="13"/>
      <c r="C68" s="53" t="s">
        <v>170</v>
      </c>
      <c r="D68" s="54"/>
      <c r="E68" s="30">
        <f>SUM(E66:E67)</f>
        <v>360780100</v>
      </c>
      <c r="F68" s="30">
        <f>SUM(F66:F67)</f>
        <v>379768530</v>
      </c>
      <c r="G68" s="30">
        <f>SUM(G66:G67)</f>
        <v>360780100</v>
      </c>
      <c r="H68" s="30">
        <f>SUM(H66:H67)</f>
        <v>18988430</v>
      </c>
      <c r="I68" s="27"/>
      <c r="J68" s="30">
        <f>SUM(J66:J67)</f>
        <v>379768909</v>
      </c>
      <c r="K68" s="30">
        <f>SUM(K66:K67)</f>
        <v>360757664</v>
      </c>
      <c r="L68" s="30">
        <f>SUM(L66:L67)</f>
        <v>19011245</v>
      </c>
      <c r="M68" s="30">
        <f>SUM(M66:M67)</f>
        <v>22436</v>
      </c>
      <c r="N68" s="9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</row>
    <row r="69" spans="1:64" ht="15" customHeight="1" x14ac:dyDescent="0.25">
      <c r="E69" s="8"/>
    </row>
  </sheetData>
  <mergeCells count="66">
    <mergeCell ref="L1:N1"/>
    <mergeCell ref="M66:M67"/>
    <mergeCell ref="J42:J62"/>
    <mergeCell ref="K42:K62"/>
    <mergeCell ref="L42:L62"/>
    <mergeCell ref="M42:M62"/>
    <mergeCell ref="M32:M33"/>
    <mergeCell ref="J35:J38"/>
    <mergeCell ref="K35:K38"/>
    <mergeCell ref="L35:L38"/>
    <mergeCell ref="M35:M38"/>
    <mergeCell ref="J32:J33"/>
    <mergeCell ref="K32:K33"/>
    <mergeCell ref="L32:L33"/>
    <mergeCell ref="M18:M20"/>
    <mergeCell ref="K66:K67"/>
    <mergeCell ref="E10:E16"/>
    <mergeCell ref="C17:D17"/>
    <mergeCell ref="C10:C16"/>
    <mergeCell ref="J66:J67"/>
    <mergeCell ref="J26:J28"/>
    <mergeCell ref="C25:D25"/>
    <mergeCell ref="J18:J20"/>
    <mergeCell ref="C42:C62"/>
    <mergeCell ref="L66:L67"/>
    <mergeCell ref="M7:M8"/>
    <mergeCell ref="J10:J16"/>
    <mergeCell ref="K10:K16"/>
    <mergeCell ref="L10:L16"/>
    <mergeCell ref="M10:M16"/>
    <mergeCell ref="K26:K28"/>
    <mergeCell ref="L26:L28"/>
    <mergeCell ref="M26:M28"/>
    <mergeCell ref="J7:J8"/>
    <mergeCell ref="K7:K8"/>
    <mergeCell ref="L7:L8"/>
    <mergeCell ref="K18:K20"/>
    <mergeCell ref="L18:L20"/>
    <mergeCell ref="C68:D68"/>
    <mergeCell ref="E18:E20"/>
    <mergeCell ref="E26:E28"/>
    <mergeCell ref="E32:E33"/>
    <mergeCell ref="E35:E38"/>
    <mergeCell ref="E42:E62"/>
    <mergeCell ref="E66:E67"/>
    <mergeCell ref="C63:D63"/>
    <mergeCell ref="C29:D29"/>
    <mergeCell ref="C31:D31"/>
    <mergeCell ref="C34:D34"/>
    <mergeCell ref="C39:D39"/>
    <mergeCell ref="C65:D65"/>
    <mergeCell ref="C41:D41"/>
    <mergeCell ref="C21:D21"/>
    <mergeCell ref="C23:D23"/>
    <mergeCell ref="B4:B5"/>
    <mergeCell ref="B2:N2"/>
    <mergeCell ref="C6:D6"/>
    <mergeCell ref="C9:D9"/>
    <mergeCell ref="C4:C5"/>
    <mergeCell ref="D4:D5"/>
    <mergeCell ref="F4:I4"/>
    <mergeCell ref="J4:L4"/>
    <mergeCell ref="M4:M5"/>
    <mergeCell ref="N4:N5"/>
    <mergeCell ref="E4:E5"/>
    <mergeCell ref="E7:E8"/>
  </mergeCells>
  <printOptions horizontalCentered="1"/>
  <pageMargins left="0.11811023622047245" right="0.11811023622047245" top="0.15748031496062992" bottom="0.35433070866141736" header="0.31496062992125984" footer="0.31496062992125984"/>
  <pageSetup paperSize="9" scale="50" orientation="landscape" r:id="rId1"/>
  <headerFooter differentFirst="1">
    <oddFooter>&amp;C&amp;14
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Alena</cp:lastModifiedBy>
  <cp:lastPrinted>2020-03-18T13:24:36Z</cp:lastPrinted>
  <dcterms:created xsi:type="dcterms:W3CDTF">2020-02-05T06:11:58Z</dcterms:created>
  <dcterms:modified xsi:type="dcterms:W3CDTF">2020-05-21T07:54:41Z</dcterms:modified>
</cp:coreProperties>
</file>