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bookViews>
    <workbookView xWindow="0" yWindow="240" windowWidth="22260" windowHeight="12405" tabRatio="684"/>
  </bookViews>
  <sheets>
    <sheet name="Таблица 1" sheetId="1" r:id="rId1"/>
    <sheet name="Таблица 2" sheetId="3" r:id="rId2"/>
    <sheet name="Таблица 3" sheetId="4" r:id="rId3"/>
    <sheet name="Таблица 4" sheetId="5" r:id="rId4"/>
    <sheet name="Таблица 5" sheetId="6" r:id="rId5"/>
    <sheet name="Таблица 6" sheetId="7" r:id="rId6"/>
    <sheet name="Таблица 7" sheetId="8" r:id="rId7"/>
    <sheet name="Таблица 8" sheetId="9" r:id="rId8"/>
    <sheet name="Таблица 9" sheetId="12" r:id="rId9"/>
    <sheet name="Таблица 10" sheetId="11" r:id="rId10"/>
  </sheets>
  <definedNames>
    <definedName name="_xlnm.Print_Titles" localSheetId="0">'Таблица 1'!$7:$9</definedName>
    <definedName name="_xlnm.Print_Titles" localSheetId="9">'Таблица 10'!$6:$8</definedName>
    <definedName name="_xlnm.Print_Titles" localSheetId="1">'Таблица 2'!$5:$5</definedName>
    <definedName name="_xlnm.Print_Titles" localSheetId="3">'Таблица 4'!$5:$8</definedName>
    <definedName name="_xlnm.Print_Titles" localSheetId="4">'Таблица 5'!$5:$5</definedName>
    <definedName name="_xlnm.Print_Titles" localSheetId="5">'Таблица 6'!$6:$7</definedName>
    <definedName name="_xlnm.Print_Titles" localSheetId="6">'Таблица 7'!$5:$5</definedName>
    <definedName name="_xlnm.Print_Titles" localSheetId="7">'Таблица 8'!$6:$7</definedName>
    <definedName name="_xlnm.Print_Titles" localSheetId="8">'Таблица 9'!$6:$6</definedName>
    <definedName name="_xlnm.Print_Area" localSheetId="0">'Таблица 1'!$A$1:$G$15</definedName>
    <definedName name="_xlnm.Print_Area" localSheetId="9">'Таблица 10'!$A$1:$H$17</definedName>
    <definedName name="_xlnm.Print_Area" localSheetId="1">'Таблица 2'!$A$1:$H$12</definedName>
    <definedName name="_xlnm.Print_Area" localSheetId="2">'Таблица 3'!$A$1:$D$16</definedName>
    <definedName name="_xlnm.Print_Area" localSheetId="4">'Таблица 5'!$A$1:$B$17</definedName>
    <definedName name="_xlnm.Print_Area" localSheetId="5">'Таблица 6'!$A$1:$H$19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5" l="1"/>
  <c r="F12" i="5"/>
  <c r="G15" i="5"/>
  <c r="F15" i="5"/>
  <c r="G14" i="5" l="1"/>
  <c r="E13" i="5"/>
  <c r="G18" i="7" l="1"/>
  <c r="G12" i="7" l="1"/>
  <c r="G13" i="7"/>
  <c r="G14" i="7"/>
  <c r="G15" i="7"/>
  <c r="G16" i="7"/>
  <c r="G17" i="7"/>
  <c r="G11" i="7"/>
  <c r="F12" i="7"/>
  <c r="F13" i="7"/>
  <c r="F14" i="7"/>
  <c r="F16" i="7"/>
  <c r="F11" i="7"/>
  <c r="B9" i="7"/>
  <c r="G9" i="7" s="1"/>
  <c r="B8" i="7"/>
  <c r="E17" i="7" l="1"/>
  <c r="E16" i="7"/>
  <c r="E15" i="7"/>
  <c r="E14" i="7"/>
  <c r="E13" i="7"/>
  <c r="E12" i="7"/>
  <c r="E11" i="7"/>
  <c r="D12" i="7"/>
  <c r="D11" i="7"/>
  <c r="H12" i="7" l="1"/>
  <c r="H11" i="7"/>
  <c r="G11" i="9" l="1"/>
  <c r="G14" i="9"/>
  <c r="G15" i="9"/>
  <c r="G16" i="9"/>
  <c r="G17" i="9"/>
  <c r="F11" i="9"/>
  <c r="F14" i="9"/>
  <c r="F15" i="9"/>
  <c r="F16" i="9"/>
  <c r="F17" i="9"/>
  <c r="E17" i="9"/>
  <c r="E16" i="9"/>
  <c r="E15" i="9"/>
  <c r="E14" i="9"/>
  <c r="E11" i="9"/>
  <c r="E12" i="9"/>
  <c r="C10" i="9"/>
  <c r="E10" i="9" s="1"/>
  <c r="C13" i="9"/>
  <c r="E13" i="9" s="1"/>
  <c r="E8" i="9" l="1"/>
  <c r="F18" i="7"/>
  <c r="C8" i="7"/>
  <c r="E9" i="7" s="1"/>
  <c r="E18" i="7" l="1"/>
  <c r="E8" i="7" s="1"/>
  <c r="B13" i="9"/>
  <c r="B10" i="9"/>
  <c r="D13" i="5"/>
  <c r="F14" i="5"/>
  <c r="D10" i="5"/>
  <c r="B13" i="5"/>
  <c r="B10" i="5"/>
  <c r="B9" i="5" s="1"/>
  <c r="G11" i="1"/>
  <c r="F12" i="1"/>
  <c r="F10" i="1" s="1"/>
  <c r="G10" i="1" s="1"/>
  <c r="E10" i="1"/>
  <c r="C10" i="1"/>
  <c r="H13" i="11"/>
  <c r="H16" i="11"/>
  <c r="D10" i="11"/>
  <c r="G11" i="11"/>
  <c r="G13" i="11"/>
  <c r="G16" i="11"/>
  <c r="F9" i="11"/>
  <c r="F10" i="11" s="1"/>
  <c r="E9" i="11"/>
  <c r="E12" i="11" s="1"/>
  <c r="E14" i="11"/>
  <c r="D9" i="11"/>
  <c r="D14" i="11" s="1"/>
  <c r="C9" i="11"/>
  <c r="C12" i="11" s="1"/>
  <c r="B9" i="11"/>
  <c r="B14" i="11" s="1"/>
  <c r="E10" i="11" l="1"/>
  <c r="F14" i="11"/>
  <c r="D9" i="5"/>
  <c r="F12" i="11"/>
  <c r="B10" i="11"/>
  <c r="G12" i="1"/>
  <c r="C14" i="11"/>
  <c r="C10" i="11"/>
  <c r="D12" i="11"/>
  <c r="F10" i="9"/>
  <c r="G10" i="9"/>
  <c r="B12" i="11"/>
  <c r="G13" i="9"/>
  <c r="F13" i="9"/>
  <c r="G9" i="11"/>
  <c r="B8" i="9"/>
  <c r="D17" i="9" s="1"/>
  <c r="H17" i="9" s="1"/>
  <c r="D13" i="9"/>
  <c r="H13" i="9" s="1"/>
  <c r="F9" i="7"/>
  <c r="D13" i="7"/>
  <c r="H13" i="7" s="1"/>
  <c r="D9" i="7"/>
  <c r="D14" i="7"/>
  <c r="H14" i="7" s="1"/>
  <c r="D15" i="7"/>
  <c r="H15" i="7" s="1"/>
  <c r="D16" i="7"/>
  <c r="H16" i="7" s="1"/>
  <c r="D17" i="7"/>
  <c r="H17" i="7" s="1"/>
  <c r="H11" i="11"/>
  <c r="H9" i="11"/>
  <c r="D12" i="9" l="1"/>
  <c r="H12" i="9" s="1"/>
  <c r="G8" i="9"/>
  <c r="D15" i="9"/>
  <c r="H15" i="9" s="1"/>
  <c r="D16" i="9"/>
  <c r="H16" i="9" s="1"/>
  <c r="D10" i="9"/>
  <c r="H10" i="9" s="1"/>
  <c r="D11" i="9"/>
  <c r="H11" i="9" s="1"/>
  <c r="D14" i="9"/>
  <c r="H14" i="9" s="1"/>
  <c r="F8" i="9"/>
  <c r="H9" i="7"/>
  <c r="G8" i="7"/>
  <c r="D18" i="7"/>
  <c r="H18" i="7" s="1"/>
  <c r="F8" i="7"/>
  <c r="D8" i="7" l="1"/>
</calcChain>
</file>

<file path=xl/sharedStrings.xml><?xml version="1.0" encoding="utf-8"?>
<sst xmlns="http://schemas.openxmlformats.org/spreadsheetml/2006/main" count="238" uniqueCount="197">
  <si>
    <t>Таблица 1</t>
  </si>
  <si>
    <t>млн. рублей</t>
  </si>
  <si>
    <t>%</t>
  </si>
  <si>
    <t>Государственные ценные бумаги Российской Федерации</t>
  </si>
  <si>
    <t>Привлечение (размещение)</t>
  </si>
  <si>
    <t>Погашение</t>
  </si>
  <si>
    <t>* с учетом положений статьи 113 Бюджетного кодекса Российской Федерации (суммы накопленного купонного дохода, поступлений в сумме, превышающей номинальную стоимость, а также разницы, возникшей при выкупе ценных бумаг по цене ниже цены размещения) и погашения основного долга по ним.</t>
  </si>
  <si>
    <t>Таблица 2</t>
  </si>
  <si>
    <t>Код  выпуска бумаги</t>
  </si>
  <si>
    <t>Тип бумаги</t>
  </si>
  <si>
    <t>Дата погашения</t>
  </si>
  <si>
    <t>Доходность по средневзве- шенной цене, % годовых</t>
  </si>
  <si>
    <t>Объем размещения по номиналу, млн. рублей</t>
  </si>
  <si>
    <t>Объем выручки, млн. рублей</t>
  </si>
  <si>
    <t>ОФЗ-ПД</t>
  </si>
  <si>
    <t>26233RMFS</t>
  </si>
  <si>
    <t>26235RMFS</t>
  </si>
  <si>
    <t>26234RMFS</t>
  </si>
  <si>
    <t>26236RMFS</t>
  </si>
  <si>
    <t>ОФЗ-ПК</t>
  </si>
  <si>
    <t>ОФЗ-ИН</t>
  </si>
  <si>
    <t>52003RMFS</t>
  </si>
  <si>
    <t>Всего</t>
  </si>
  <si>
    <t>Таблица 3</t>
  </si>
  <si>
    <t>2019 год</t>
  </si>
  <si>
    <t>2020 год</t>
  </si>
  <si>
    <t>количество аукционов, единиц</t>
  </si>
  <si>
    <t>доходность по средневзвешенной цене, % годовых</t>
  </si>
  <si>
    <t>-</t>
  </si>
  <si>
    <t>Таблица 4</t>
  </si>
  <si>
    <t>6=4/2</t>
  </si>
  <si>
    <t>7=5/3</t>
  </si>
  <si>
    <t>Государственные ценные бумаги, номинальная стоимость которых указана в иностранной валюте</t>
  </si>
  <si>
    <t xml:space="preserve">Кредиты иностранных государств, включая целевые иностранные кредиты (заимствования), международных финансовых организаций, иных субъектов международного права, иностранных юридических лиц, </t>
  </si>
  <si>
    <t>Привлечение (использование)</t>
  </si>
  <si>
    <t>млн. долларов США</t>
  </si>
  <si>
    <t>сумма</t>
  </si>
  <si>
    <t>Наименование показателя</t>
  </si>
  <si>
    <t xml:space="preserve">Таблица 5 </t>
  </si>
  <si>
    <t>Анализ информации об управлении средствами Фонда национального благосостояния в части разрешенных финансовых активов</t>
  </si>
  <si>
    <t>Наименование направления (вида финансового актива)</t>
  </si>
  <si>
    <t>2. Возвращено</t>
  </si>
  <si>
    <t>Объем размещения (возврата)/ основание размещения</t>
  </si>
  <si>
    <t>Таблица 6</t>
  </si>
  <si>
    <t>(млрд. рублей)</t>
  </si>
  <si>
    <t>Государственный внутренний долг Российской Федерации</t>
  </si>
  <si>
    <t>1. Государственные ценные бумаги - всего</t>
  </si>
  <si>
    <t>в том числе в структуре государственных ценных бумаг:</t>
  </si>
  <si>
    <t>облигации федеральных займов с постоянной ставкой купонного дохода (ОФЗ-ПД)</t>
  </si>
  <si>
    <t>облигации федерального займа с переменным купоном (ОФЗ-ПК)</t>
  </si>
  <si>
    <t>облигации федерального займа с амортизацией долга (ОФЗ-АД)</t>
  </si>
  <si>
    <t>облигации федерального займа с индексируемым номиналом (ОФЗ-ИН)</t>
  </si>
  <si>
    <t>государственные сберегательные облигации с постоянной процентной ставкой (ГСО-ППС)</t>
  </si>
  <si>
    <t>государственные сберегательные облигации с фиксированной процентной ставкой купонного дохода (ГСО-ФПС)</t>
  </si>
  <si>
    <t>2. Государственные гарантии Российской Федерации в валюте Российской Федерации</t>
  </si>
  <si>
    <t>на 1 января 2020 года</t>
  </si>
  <si>
    <t>процент-ные пункты</t>
  </si>
  <si>
    <t>Структура</t>
  </si>
  <si>
    <t>Объем государственного внутреннего долга Российской Федерации</t>
  </si>
  <si>
    <t xml:space="preserve">* Данные официального сайта Минфина России. </t>
  </si>
  <si>
    <t>Таблица 7</t>
  </si>
  <si>
    <t>Цель гарантирования</t>
  </si>
  <si>
    <t>Исполнение, %</t>
  </si>
  <si>
    <t>По кредитам либо облигационным займам, привлекаемым юридическими лицами на цели, установленные Правительством Российской Федерации</t>
  </si>
  <si>
    <t>30 000,0</t>
  </si>
  <si>
    <t>Бюджетные ассигнования на исполнение государственных гарантий Российской Федерации по возможным гарантийным случаям</t>
  </si>
  <si>
    <t>Таблица 8</t>
  </si>
  <si>
    <t>(млн. долларов США)</t>
  </si>
  <si>
    <t>Категория долга</t>
  </si>
  <si>
    <t>Объем государственного внешнего долга Российской Федерации</t>
  </si>
  <si>
    <t xml:space="preserve">Государственный внешний долг Российской Федерации </t>
  </si>
  <si>
    <t>в том числе:</t>
  </si>
  <si>
    <t>по государственным ценным бумагам Российской Федерации, номинальная стоимость которых указана в иностранной валюте:</t>
  </si>
  <si>
    <t>задолженность по внешним облигационным займам</t>
  </si>
  <si>
    <t>задолженность по ОВГВЗ</t>
  </si>
  <si>
    <t>по кредитам правительств иностранных государств, иностранных коммерческих банков и фирм, международных финансовых организаций:</t>
  </si>
  <si>
    <t>по кредитам правительств иностранных государств</t>
  </si>
  <si>
    <t>по займам международных финансовых организаций</t>
  </si>
  <si>
    <t>прочая задолженность</t>
  </si>
  <si>
    <t>государственные гарантии Российской Федерации в иностранной валюте</t>
  </si>
  <si>
    <t>процентные пункты</t>
  </si>
  <si>
    <t>Таблица 9</t>
  </si>
  <si>
    <t>№ п/п</t>
  </si>
  <si>
    <t>Наименование принципала</t>
  </si>
  <si>
    <t>По обязательствам российских экспортеров по кредитам (в части возврата суммы кредита и (или) уплаты процентов за пользование кредитом)</t>
  </si>
  <si>
    <t>Российские экспортеры</t>
  </si>
  <si>
    <t>По обязательствам АО РОСЭКСИМБАНК по кредитам, привлекаемым на цели поддержки экспорта промышленной продукции (товаров, работ, услуг)</t>
  </si>
  <si>
    <t>АО РОСЭКСИМ-БАНК</t>
  </si>
  <si>
    <t>По обязательствам российских экспортеров промышленной продукции (товаров, работ, услуг) по удовлетворению регрессных требований АО РОСЭКСИМБАНК, возникших в связи с исполнением банковских гарантий, предоставленных последним по обязательствам российских экспортеров</t>
  </si>
  <si>
    <t>Российские экспортеры промышленной продукции (товаров, работ, услуг)</t>
  </si>
  <si>
    <t>По обязательствам АО РОСЭКСИМБАНК по его банковским гарантиям, предоставленным по обязательствам российских экспортеров промышленной продукции (товаров, работ, услуг)</t>
  </si>
  <si>
    <t>По обязательствам российских юридических лиц по внешнеторговым (экспортным) контрактам на поставку продукции военного назначения</t>
  </si>
  <si>
    <t>Акционерное общество «Рособоронэкс-порт», иные российские юридические лица, имеющие право на осуществление внешнеторговой деятельности в отношении продукции военного назначения</t>
  </si>
  <si>
    <t>1 100,0</t>
  </si>
  <si>
    <t>3.1</t>
  </si>
  <si>
    <t>3.2</t>
  </si>
  <si>
    <t>Таблица 10</t>
  </si>
  <si>
    <t>Анализ расходов на обслуживание государственного долга Российской Федерации</t>
  </si>
  <si>
    <t>(млн. рублей)</t>
  </si>
  <si>
    <t>в % к сводной бюд-жетной росписи</t>
  </si>
  <si>
    <t>2019 года</t>
  </si>
  <si>
    <t>2020 года</t>
  </si>
  <si>
    <t>Расходы на обслуживание государственного долга Российской Федерации, всего</t>
  </si>
  <si>
    <t>Доля в общем объеме расходов федерального бюджета, %</t>
  </si>
  <si>
    <t xml:space="preserve">Расходы на обслуживание государственного внутреннего долга Российской Федерации </t>
  </si>
  <si>
    <t>Доля в общем объеме расходов на обслуживание государственного долга Российской Федерации, %</t>
  </si>
  <si>
    <t xml:space="preserve">Расходы на обслуживание государственного внешнего долга Российской Федерации </t>
  </si>
  <si>
    <t>Справочно:</t>
  </si>
  <si>
    <t>в % к утвержденному объему</t>
  </si>
  <si>
    <t>Исполнено за*</t>
  </si>
  <si>
    <t>* В соответствии с приказами Минфина России сведения о купонном доходе по купонам выпусков ОФЗ-ПК публикуются на официальном сайте Минфина России в информационно-телекоммуникационной сети «Интернет» не позднее, чем за два рабочих дня до даты выплат по соответствующим купонам.</t>
  </si>
  <si>
    <t>доходность не рассчитывается*</t>
  </si>
  <si>
    <t>Предоставленные государственные гарантии, шт.</t>
  </si>
  <si>
    <t>4=3/2%</t>
  </si>
  <si>
    <t xml:space="preserve">Итого в соответстии с Программой </t>
  </si>
  <si>
    <t>Предоставленные государственные гарантии, шт</t>
  </si>
  <si>
    <t>Исполнено на 1 апреля</t>
  </si>
  <si>
    <t xml:space="preserve">Утверждено Федеральным законом№ 385-ФЗ </t>
  </si>
  <si>
    <t>Установлено сводной бюджетной росписью на 1 апреля 2021 года</t>
  </si>
  <si>
    <t>расходы федерального бюджета, всего*</t>
  </si>
  <si>
    <t xml:space="preserve">* информация по исполнению на 1 апреля 2021 года представлена в соответствии с предварительной оценкой исполнения федерального бюджета за январь-март 2021 года, размещенной на официальном сайте Минфина России </t>
  </si>
  <si>
    <t>Исполнение на 1 апреля 2021 года</t>
  </si>
  <si>
    <t>Предусмотрено Программой государственных внутренних заимствований Российской Федерации на 2021 год и на плановый период 2022 и 2023 годы в части 2021 года 
(Федеральный закон № 385-ФЗ)</t>
  </si>
  <si>
    <t>январь</t>
  </si>
  <si>
    <t>февраль</t>
  </si>
  <si>
    <t>март</t>
  </si>
  <si>
    <t>7=6/2</t>
  </si>
  <si>
    <t>Исполнено 
на 1 апреля 2021 года
(нарастающим итогом)*</t>
  </si>
  <si>
    <t>Анализ выполнения Программы государственных внутренних заимствований Российской Федерации на 2021 год и на плановый период 2022 и 2023 годов</t>
  </si>
  <si>
    <t>3 667 760,6**</t>
  </si>
  <si>
    <t xml:space="preserve"> Анализ исполнения показателей  Программы государственных внешних заимствований Российской Федерации
 на 2021 год и на плановый период 2022 и 2023 годов</t>
  </si>
  <si>
    <t>Предусмотрено Программой государственных внешних заимствований Российской Федерации на 2021 год и на плановый период 2022 и 2023 годы в части 2021 года 
(Федеральный закон № 385-ФЗ)</t>
  </si>
  <si>
    <t>Исполнено на 1 апреля 2021 года</t>
  </si>
  <si>
    <t>на 1 января 2021 года</t>
  </si>
  <si>
    <t>на 1 апреля 2021 года*</t>
  </si>
  <si>
    <t>Выполнение Программы государственных гарантий Российской Федерации 
в валюте Российской Федерации на 2021 год и на плановый период 2022 и 2023 годов</t>
  </si>
  <si>
    <t>Предусмотрено Программой государственных гарантий Российской Федерации в валюте Российской Федерации на 2021 год и на плановый период 2022 и 2023 годов, в части 2021 года</t>
  </si>
  <si>
    <t>Исполнение 
на 1 апреля 2021 года,  млн. рублей</t>
  </si>
  <si>
    <t>на 1 января 
2021 года</t>
  </si>
  <si>
    <t>на 1 апреля
 2021 года</t>
  </si>
  <si>
    <t xml:space="preserve"> Выполнение Программы государственных гарантий Российской Федерации 
в иностранной валюте на 2021 год и на плановый период 2022 и 2023 годов</t>
  </si>
  <si>
    <t xml:space="preserve">Предусмотрено Программой государственных гарантий Российской Федерации в иностранной валюте на 2021 год и на плановый период 2022 и 2023 годов, в части 2021 года </t>
  </si>
  <si>
    <t xml:space="preserve">Исполнение 
 на 1 апреля 2021 года* </t>
  </si>
  <si>
    <t xml:space="preserve">**в соответствии с распоряжением Правительства Российской Федерации от 15 декабря 2020 г. № 3327-р Минфин России вправе осуществлять в 2021 году размещение государственных ценных бумаг, номинальная стоимость которых указана в валюте Российской Федерации, в объемах, не превышающих 3 746,3 млрд. рублей.
</t>
  </si>
  <si>
    <t>Информация о проведении Минфином России в 2021 году аукционов по размещению выпусков ОФЗ*</t>
  </si>
  <si>
    <t>1 153 977,6</t>
  </si>
  <si>
    <t>от 6,84 до 7,25</t>
  </si>
  <si>
    <t>236 326,5</t>
  </si>
  <si>
    <t>217 960,5</t>
  </si>
  <si>
    <t>386 445,0</t>
  </si>
  <si>
    <t>от 5,55 до 6,36</t>
  </si>
  <si>
    <t>156 085,1</t>
  </si>
  <si>
    <t>147 973,6</t>
  </si>
  <si>
    <t>498 430,5</t>
  </si>
  <si>
    <t>от 6,47 до 6,96</t>
  </si>
  <si>
    <t>48 846,1</t>
  </si>
  <si>
    <t>47 543,2</t>
  </si>
  <si>
    <t>2 257 879,1</t>
  </si>
  <si>
    <t>от 5,91 до 7,05</t>
  </si>
  <si>
    <t>263 261,7</t>
  </si>
  <si>
    <t>252 324,8</t>
  </si>
  <si>
    <t>390 114,1</t>
  </si>
  <si>
    <t>от 2,39 до 2,62</t>
  </si>
  <si>
    <t>69 885,7</t>
  </si>
  <si>
    <t>70 317,0</t>
  </si>
  <si>
    <t>4 686 846,2</t>
  </si>
  <si>
    <t>774 405,1</t>
  </si>
  <si>
    <t>736 119,2</t>
  </si>
  <si>
    <t xml:space="preserve">* В январе – марте 2021 года доразмещение на вторичном рынке не осуществлялось. Объем размещения облигаций федерального займа для физических лиц (ОФЗ-н) составил 7 137,1 млн. рублей по номинальной стоимости, что в 3,1 раза больше соответствующего показателя 2020 года.
</t>
  </si>
  <si>
    <t>2021 год</t>
  </si>
  <si>
    <t>от 8,00 до 8,56</t>
  </si>
  <si>
    <t>от 3,22 до 3,30</t>
  </si>
  <si>
    <t>от 5,56 до 6,41</t>
  </si>
  <si>
    <t>от 2,60 до 2,78</t>
  </si>
  <si>
    <t>от 5,55 до 7,25</t>
  </si>
  <si>
    <t xml:space="preserve">облигации федерального займа для населения             (ОФЗ-н) </t>
  </si>
  <si>
    <r>
      <t xml:space="preserve">Средства ФНБ, </t>
    </r>
    <r>
      <rPr>
        <b/>
        <sz val="11"/>
        <color theme="1"/>
        <rFont val="Times New Roman"/>
        <family val="1"/>
        <charset val="204"/>
      </rPr>
      <t>размещенные в разрешенные финансовые активы 
на 1 января 2021 года</t>
    </r>
    <r>
      <rPr>
        <sz val="11"/>
        <color theme="1"/>
        <rFont val="Times New Roman"/>
        <family val="1"/>
        <charset val="204"/>
      </rPr>
      <t xml:space="preserve">
</t>
    </r>
  </si>
  <si>
    <t>1. Размещено</t>
  </si>
  <si>
    <t>млн.рублей</t>
  </si>
  <si>
    <t>с депозитов в ВЭБ.РФ в целях финансирования проектов ВЭБ.РФ в реальном секторе экономики, реализуемых российскими организациями</t>
  </si>
  <si>
    <r>
      <t xml:space="preserve">ВЭБ.РФ досрочно возвратил часть средств Фонда, размещенных на депозитах в 2016-2020 годах на общую сумму </t>
    </r>
    <r>
      <rPr>
        <b/>
        <sz val="11"/>
        <color theme="1"/>
        <rFont val="Times New Roman"/>
        <family val="1"/>
        <charset val="204"/>
      </rPr>
      <t>824,55 млн. рублей</t>
    </r>
    <r>
      <rPr>
        <sz val="11"/>
        <color theme="1"/>
        <rFont val="Times New Roman"/>
        <family val="1"/>
        <charset val="204"/>
      </rPr>
      <t xml:space="preserve"> в целях финансирования следующих проектов:</t>
    </r>
  </si>
  <si>
    <t xml:space="preserve"> «Приобретение и предоставление во владение и пользование (лизинг) вагонов Московского метро» (КЖЦ-1) – в сумме  339,84 млн. рублей;</t>
  </si>
  <si>
    <t>«Приобретение и предоставление во владение и пользование (лизинг) вагонов Московского метро» (КЖЦ-2) – в сумме 458,67 млн. рублей.</t>
  </si>
  <si>
    <t>«Строительство нового аэропортового комплекса «Центральный»                  (г. Саратов)» – в сумме 26,047 млн. рублей</t>
  </si>
  <si>
    <r>
      <t xml:space="preserve">Остатки средств ФНБ, </t>
    </r>
    <r>
      <rPr>
        <b/>
        <sz val="11"/>
        <color theme="1"/>
        <rFont val="Times New Roman"/>
        <family val="1"/>
        <charset val="204"/>
      </rPr>
      <t>размещенные в разрешенные финансовые активы на 1 апреля 2021 года (с учетом курсовой разницы и переоценки рыночной стоимости)*</t>
    </r>
  </si>
  <si>
    <t>Рыночная стоимость приобретенного за счет средств ФНБ пакета обыкновенных акций ПАО Сбербанк, рассчитанная на основании средневзвешенной цены акции, определенной по результатам организованных торгов на ПАО «Московская Биржа» за 31 марта 2021 года, составила 3 297 581,5 млн. рублей и по сравнению с началом года увеличилась на 225 869,48 млн. рублей.</t>
  </si>
  <si>
    <t xml:space="preserve">Рыночная стоимость приобретенного за счет средств ФНБ пакета обыкновенных акций ПАО «Аэрофлот», рассчитанная на основании средневзвешенной цены акции, определенной по результатам организованных торгов на ПАО «Московская Биржа» за 31 марта 2021 года, составила 56 050,0 млн. рублей и по сравнению с началом года снизилась на 3 466,67 млн. рублей.
</t>
  </si>
  <si>
    <t>* Согласно выпискам из Государственной долговой книги Российской Федерации по государственным гарантиям Российской Федерации в иностранной валюте Минфином России в январе - марте 2021 года государственные гарантии Российской Федерации в иностранной валюте не предоставлялись.</t>
  </si>
  <si>
    <t>Объем предложения, млн. рублей</t>
  </si>
  <si>
    <t>Количество аукционов по размещению гос. ценных бумаг в январе - марте 2021 года</t>
  </si>
  <si>
    <t>Анализ доходности облигаций федерального займа в январе - марте 2019 – 2021 годов</t>
  </si>
  <si>
    <t xml:space="preserve">*Положительная курсовая разница по указанным средствам составила 12 993,22 млн. рублей. </t>
  </si>
  <si>
    <t>Сведения об изменении объема и структуры государственного внутреннего долга Российской Федерации за январь - март 2021 год</t>
  </si>
  <si>
    <t>Изменение (+/-) за                               январь - март 2021 год</t>
  </si>
  <si>
    <t>Сведения об изменении объема и структуры государственного внешнего долга
Российской Федерации за январь - март 2021 год</t>
  </si>
  <si>
    <t>Изменение (+/-) за январь - март 2021 год</t>
  </si>
  <si>
    <t>Приложение № 12
к аналитической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</si>
</sst>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0.0"/>
    <numFmt numFmtId="165" formatCode="#,##0.0"/>
    <numFmt numFmtId="166" formatCode="#,##0.000"/>
    <numFmt numFmtId="167" formatCode="_-* #,##0.0_р_._-;\-* #,##0.0_р_._-;_-* &quot;-&quot;??_р_._-;_-@_-"/>
    <numFmt numFmtId="168" formatCode="_-* #,##0.0\ _₽_-;\-* #,##0.0\ _₽_-;_-* &quot;-&quot;?\ _₽_-;_-@_-"/>
  </numFmts>
  <fonts count="5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8"/>
      <color theme="1"/>
      <name val="Times New Roman"/>
      <family val="1"/>
      <charset val="204"/>
    </font>
    <font>
      <sz val="8"/>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b/>
      <sz val="11"/>
      <color theme="1"/>
      <name val="Times New Roman"/>
      <family val="1"/>
      <charset val="204"/>
    </font>
    <font>
      <sz val="9"/>
      <color theme="1"/>
      <name val="Times New Roman"/>
      <family val="1"/>
      <charset val="204"/>
    </font>
    <font>
      <i/>
      <sz val="8"/>
      <color theme="1"/>
      <name val="Times New Roman"/>
      <family val="1"/>
      <charset val="204"/>
    </font>
    <font>
      <b/>
      <sz val="12"/>
      <color theme="1"/>
      <name val="Times New Roman"/>
      <family val="1"/>
      <charset val="204"/>
    </font>
    <font>
      <i/>
      <sz val="10"/>
      <color theme="1"/>
      <name val="Times New Roman"/>
      <family val="1"/>
      <charset val="204"/>
    </font>
    <font>
      <b/>
      <sz val="9"/>
      <color theme="1"/>
      <name val="Times New Roman"/>
      <family val="1"/>
      <charset val="204"/>
    </font>
    <font>
      <b/>
      <sz val="7"/>
      <color theme="1"/>
      <name val="Times New Roman"/>
      <family val="1"/>
      <charset val="204"/>
    </font>
    <font>
      <b/>
      <sz val="6"/>
      <color theme="1"/>
      <name val="Times New Roman"/>
      <family val="1"/>
      <charset val="204"/>
    </font>
    <font>
      <sz val="7"/>
      <color theme="1"/>
      <name val="Times New Roman"/>
      <family val="1"/>
      <charset val="204"/>
    </font>
    <font>
      <sz val="12"/>
      <color theme="1"/>
      <name val="Times New Roman"/>
      <family val="1"/>
      <charset val="204"/>
    </font>
    <font>
      <sz val="11"/>
      <color theme="1"/>
      <name val="Calibri"/>
      <family val="2"/>
      <charset val="204"/>
    </font>
    <font>
      <sz val="10"/>
      <name val="Arial"/>
      <family val="2"/>
      <charset val="204"/>
    </font>
    <font>
      <sz val="12"/>
      <color theme="1"/>
      <name val="Times New Roman"/>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10"/>
      <name val="Arial"/>
      <family val="2"/>
    </font>
    <font>
      <b/>
      <sz val="11"/>
      <color indexed="63"/>
      <name val="Calibri"/>
      <family val="2"/>
    </font>
    <font>
      <sz val="10"/>
      <color indexed="8"/>
      <name val="Arial"/>
      <family val="2"/>
    </font>
    <font>
      <b/>
      <sz val="18"/>
      <color indexed="56"/>
      <name val="Cambria"/>
      <family val="2"/>
    </font>
    <font>
      <b/>
      <sz val="11"/>
      <color indexed="8"/>
      <name val="Calibri"/>
      <family val="2"/>
    </font>
    <font>
      <sz val="11"/>
      <color indexed="10"/>
      <name val="Calibri"/>
      <family val="2"/>
    </font>
    <font>
      <sz val="10"/>
      <name val="Arial Cyr"/>
      <charset val="204"/>
    </font>
    <font>
      <sz val="10"/>
      <name val="Helv"/>
    </font>
    <font>
      <b/>
      <sz val="8"/>
      <name val="Times New Roman"/>
      <family val="1"/>
      <charset val="204"/>
    </font>
    <font>
      <b/>
      <sz val="10"/>
      <color rgb="FFFF0000"/>
      <name val="Times New Roman"/>
      <family val="1"/>
      <charset val="204"/>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i/>
      <sz val="8"/>
      <name val="Times New Roman"/>
      <family val="1"/>
      <charset val="204"/>
    </font>
  </fonts>
  <fills count="25">
    <fill>
      <patternFill patternType="none"/>
    </fill>
    <fill>
      <patternFill patternType="gray125"/>
    </fill>
    <fill>
      <patternFill patternType="solid">
        <fgColor rgb="FFFDE9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s>
  <cellStyleXfs count="71">
    <xf numFmtId="0" fontId="0" fillId="0" borderId="0"/>
    <xf numFmtId="43" fontId="3" fillId="0" borderId="0" applyFont="0" applyFill="0" applyBorder="0" applyAlignment="0" applyProtection="0"/>
    <xf numFmtId="0" fontId="1" fillId="0" borderId="0"/>
    <xf numFmtId="0" fontId="20" fillId="0" borderId="0" applyNumberFormat="0" applyFont="0" applyFill="0" applyBorder="0" applyAlignment="0" applyProtection="0">
      <alignment vertical="top"/>
    </xf>
    <xf numFmtId="0" fontId="1"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10" applyNumberFormat="0" applyAlignment="0" applyProtection="0"/>
    <xf numFmtId="0" fontId="26" fillId="22" borderId="11"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12" applyNumberFormat="0" applyFill="0" applyAlignment="0" applyProtection="0"/>
    <xf numFmtId="0" fontId="30" fillId="0" borderId="13" applyNumberFormat="0" applyFill="0" applyAlignment="0" applyProtection="0"/>
    <xf numFmtId="0" fontId="31" fillId="0" borderId="14" applyNumberFormat="0" applyFill="0" applyAlignment="0" applyProtection="0"/>
    <xf numFmtId="0" fontId="31" fillId="0" borderId="0" applyNumberFormat="0" applyFill="0" applyBorder="0" applyAlignment="0" applyProtection="0"/>
    <xf numFmtId="0" fontId="32" fillId="8" borderId="10" applyNumberFormat="0" applyAlignment="0" applyProtection="0"/>
    <xf numFmtId="0" fontId="33" fillId="0" borderId="15" applyNumberFormat="0" applyFill="0" applyAlignment="0" applyProtection="0"/>
    <xf numFmtId="0" fontId="34" fillId="23" borderId="0" applyNumberFormat="0" applyBorder="0" applyAlignment="0" applyProtection="0"/>
    <xf numFmtId="0" fontId="35" fillId="0" borderId="0"/>
    <xf numFmtId="0" fontId="22" fillId="0" borderId="0"/>
    <xf numFmtId="0" fontId="36" fillId="0" borderId="0"/>
    <xf numFmtId="0" fontId="22" fillId="24" borderId="16" applyNumberFormat="0" applyFont="0" applyAlignment="0" applyProtection="0"/>
    <xf numFmtId="0" fontId="37" fillId="21" borderId="17" applyNumberFormat="0" applyAlignment="0" applyProtection="0"/>
    <xf numFmtId="0" fontId="38" fillId="0" borderId="0">
      <alignment vertical="top"/>
    </xf>
    <xf numFmtId="0" fontId="39" fillId="0" borderId="0" applyNumberFormat="0" applyFill="0" applyBorder="0" applyAlignment="0" applyProtection="0"/>
    <xf numFmtId="0" fontId="40" fillId="0" borderId="18" applyNumberFormat="0" applyFill="0" applyAlignment="0" applyProtection="0"/>
    <xf numFmtId="0" fontId="41" fillId="0" borderId="0" applyNumberFormat="0" applyFill="0" applyBorder="0" applyAlignment="0" applyProtection="0"/>
    <xf numFmtId="0" fontId="1" fillId="0" borderId="0"/>
    <xf numFmtId="0" fontId="1" fillId="0" borderId="0"/>
    <xf numFmtId="0" fontId="1" fillId="0" borderId="0"/>
    <xf numFmtId="0" fontId="1" fillId="0" borderId="0"/>
    <xf numFmtId="0" fontId="20" fillId="0" borderId="0" applyNumberFormat="0" applyFont="0" applyFill="0" applyBorder="0" applyAlignment="0" applyProtection="0">
      <alignment vertical="top"/>
    </xf>
    <xf numFmtId="0" fontId="1" fillId="0" borderId="0"/>
    <xf numFmtId="0" fontId="20" fillId="0" borderId="0" applyNumberFormat="0" applyFont="0" applyFill="0" applyBorder="0" applyAlignment="0" applyProtection="0">
      <alignment vertical="top"/>
    </xf>
    <xf numFmtId="0" fontId="42" fillId="0" borderId="0"/>
    <xf numFmtId="0" fontId="42" fillId="0" borderId="0"/>
    <xf numFmtId="0" fontId="43" fillId="0" borderId="0"/>
    <xf numFmtId="0" fontId="1" fillId="0" borderId="0"/>
    <xf numFmtId="0" fontId="1" fillId="0" borderId="0"/>
    <xf numFmtId="0" fontId="1" fillId="0" borderId="0"/>
    <xf numFmtId="0" fontId="20" fillId="0" borderId="0" applyNumberFormat="0" applyFont="0" applyFill="0" applyBorder="0" applyAlignment="0" applyProtection="0">
      <alignment vertical="top"/>
    </xf>
    <xf numFmtId="0" fontId="1" fillId="0" borderId="0"/>
    <xf numFmtId="0" fontId="21" fillId="0" borderId="0"/>
    <xf numFmtId="0" fontId="20" fillId="0" borderId="0" applyNumberFormat="0" applyFont="0" applyFill="0" applyBorder="0" applyAlignment="0" applyProtection="0">
      <alignment vertical="top"/>
    </xf>
    <xf numFmtId="0" fontId="42" fillId="0" borderId="0"/>
    <xf numFmtId="0" fontId="20" fillId="0" borderId="0" applyNumberFormat="0" applyFont="0" applyFill="0" applyBorder="0" applyAlignment="0" applyProtection="0">
      <alignment vertical="top"/>
    </xf>
    <xf numFmtId="9" fontId="1" fillId="0" borderId="0" applyFont="0" applyFill="0" applyBorder="0" applyAlignment="0" applyProtection="0"/>
    <xf numFmtId="0" fontId="19" fillId="0" borderId="0"/>
  </cellStyleXfs>
  <cellXfs count="126">
    <xf numFmtId="0" fontId="0" fillId="0" borderId="0" xfId="0"/>
    <xf numFmtId="0" fontId="4"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5" xfId="0" applyFont="1" applyBorder="1" applyAlignment="1">
      <alignment horizontal="center" vertical="center"/>
    </xf>
    <xf numFmtId="0" fontId="8" fillId="0" borderId="5" xfId="0" applyFont="1" applyBorder="1" applyAlignment="1">
      <alignment horizontal="center" vertical="center" wrapText="1"/>
    </xf>
    <xf numFmtId="0" fontId="6" fillId="0" borderId="0" xfId="0" applyFont="1"/>
    <xf numFmtId="0" fontId="6" fillId="0" borderId="0" xfId="0" applyFont="1" applyAlignment="1">
      <alignment wrapText="1"/>
    </xf>
    <xf numFmtId="0" fontId="7" fillId="0" borderId="1" xfId="0" applyFont="1" applyBorder="1" applyAlignment="1">
      <alignment horizontal="justify" vertical="center" wrapText="1"/>
    </xf>
    <xf numFmtId="0" fontId="7" fillId="0" borderId="3" xfId="0" applyFont="1" applyBorder="1" applyAlignment="1">
      <alignment horizontal="center" vertical="center" wrapText="1"/>
    </xf>
    <xf numFmtId="0" fontId="8" fillId="2" borderId="2" xfId="0" applyFont="1" applyFill="1" applyBorder="1" applyAlignment="1">
      <alignment horizontal="justify" vertical="center" wrapText="1"/>
    </xf>
    <xf numFmtId="0" fontId="7" fillId="2" borderId="4" xfId="0" applyFont="1" applyFill="1" applyBorder="1" applyAlignment="1">
      <alignment horizontal="center" vertical="center" wrapText="1"/>
    </xf>
    <xf numFmtId="0" fontId="7" fillId="0" borderId="2" xfId="0" applyFont="1" applyBorder="1" applyAlignment="1">
      <alignment horizontal="justify" vertical="center" wrapText="1"/>
    </xf>
    <xf numFmtId="0" fontId="7" fillId="0" borderId="4" xfId="0" applyFont="1" applyBorder="1" applyAlignment="1">
      <alignment horizontal="center" vertical="center" wrapText="1"/>
    </xf>
    <xf numFmtId="0" fontId="6" fillId="0" borderId="0" xfId="0" applyFont="1" applyAlignment="1">
      <alignment horizontal="justify"/>
    </xf>
    <xf numFmtId="0" fontId="9" fillId="0" borderId="5" xfId="0" applyFont="1" applyBorder="1" applyAlignment="1">
      <alignment horizontal="center" vertical="center" wrapText="1"/>
    </xf>
    <xf numFmtId="0" fontId="6" fillId="0" borderId="5" xfId="0" applyFont="1" applyBorder="1" applyAlignment="1">
      <alignment horizontal="justify" vertical="center" wrapText="1"/>
    </xf>
    <xf numFmtId="165" fontId="6"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top" wrapText="1"/>
    </xf>
    <xf numFmtId="0" fontId="6" fillId="0" borderId="6" xfId="0" applyFont="1" applyBorder="1" applyAlignment="1">
      <alignment horizontal="justify" vertical="top" wrapText="1"/>
    </xf>
    <xf numFmtId="0" fontId="6" fillId="0" borderId="7" xfId="0" applyFont="1" applyBorder="1" applyAlignment="1">
      <alignment horizontal="justify" vertical="top" wrapText="1"/>
    </xf>
    <xf numFmtId="0" fontId="2" fillId="0" borderId="0" xfId="0" applyFont="1" applyAlignment="1">
      <alignment vertical="center" wrapText="1"/>
    </xf>
    <xf numFmtId="0" fontId="8" fillId="0" borderId="5" xfId="0" applyFont="1" applyBorder="1" applyAlignment="1">
      <alignment horizontal="justify" vertical="center" wrapText="1"/>
    </xf>
    <xf numFmtId="0" fontId="13"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7" fillId="0" borderId="5" xfId="0" applyFont="1" applyBorder="1" applyAlignment="1">
      <alignment horizontal="left" vertical="center" wrapText="1"/>
    </xf>
    <xf numFmtId="49" fontId="5" fillId="0" borderId="5"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0" fontId="18" fillId="0" borderId="0" xfId="0" applyFont="1"/>
    <xf numFmtId="0" fontId="18" fillId="0" borderId="0" xfId="0" applyFont="1" applyAlignment="1">
      <alignment wrapText="1"/>
    </xf>
    <xf numFmtId="0" fontId="18" fillId="0" borderId="0" xfId="0" applyFont="1" applyAlignment="1">
      <alignment horizontal="right"/>
    </xf>
    <xf numFmtId="0" fontId="14" fillId="0" borderId="5" xfId="0" applyFont="1" applyBorder="1" applyAlignment="1">
      <alignment horizontal="justify" vertical="center" wrapText="1"/>
    </xf>
    <xf numFmtId="0" fontId="10" fillId="0" borderId="5" xfId="0" applyFont="1" applyBorder="1" applyAlignment="1">
      <alignment horizontal="left" vertical="center" wrapText="1"/>
    </xf>
    <xf numFmtId="0" fontId="10" fillId="0" borderId="5" xfId="0" applyFont="1" applyBorder="1" applyAlignment="1">
      <alignment horizontal="justify" vertical="center" wrapText="1"/>
    </xf>
    <xf numFmtId="165" fontId="0" fillId="0" borderId="0" xfId="0" applyNumberFormat="1"/>
    <xf numFmtId="0" fontId="6" fillId="0" borderId="5" xfId="0" applyFont="1" applyBorder="1" applyAlignment="1">
      <alignment horizontal="justify" vertical="center" wrapText="1"/>
    </xf>
    <xf numFmtId="0" fontId="4"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18" fillId="0" borderId="0" xfId="0" applyFont="1" applyAlignment="1">
      <alignment horizontal="right"/>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164"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Border="1" applyAlignment="1">
      <alignment vertical="center" wrapText="1"/>
    </xf>
    <xf numFmtId="0" fontId="7" fillId="0" borderId="0" xfId="0" applyFont="1" applyAlignment="1">
      <alignment horizontal="right"/>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center"/>
    </xf>
    <xf numFmtId="0" fontId="4" fillId="0" borderId="5" xfId="0" applyFont="1" applyFill="1" applyBorder="1" applyAlignment="1">
      <alignment horizontal="justify" vertical="center" wrapText="1"/>
    </xf>
    <xf numFmtId="165" fontId="4" fillId="0" borderId="5" xfId="0" applyNumberFormat="1" applyFont="1" applyFill="1" applyBorder="1" applyAlignment="1">
      <alignment horizontal="center" vertical="center"/>
    </xf>
    <xf numFmtId="165" fontId="4" fillId="0" borderId="5"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165" fontId="5" fillId="0" borderId="5" xfId="0" applyNumberFormat="1" applyFont="1" applyFill="1" applyBorder="1" applyAlignment="1">
      <alignment horizontal="center" vertical="center"/>
    </xf>
    <xf numFmtId="165" fontId="5" fillId="0" borderId="5" xfId="0" applyNumberFormat="1" applyFont="1" applyFill="1" applyBorder="1" applyAlignment="1">
      <alignment horizontal="center" vertical="center" wrapText="1"/>
    </xf>
    <xf numFmtId="0" fontId="0" fillId="0" borderId="0" xfId="0" applyFill="1" applyAlignment="1">
      <alignment horizontal="justify"/>
    </xf>
    <xf numFmtId="0" fontId="6" fillId="0" borderId="0" xfId="0" applyFont="1" applyAlignment="1">
      <alignment vertical="center"/>
    </xf>
    <xf numFmtId="14" fontId="5" fillId="0" borderId="5" xfId="0" applyNumberFormat="1" applyFont="1" applyBorder="1" applyAlignment="1">
      <alignment horizontal="center" vertical="center"/>
    </xf>
    <xf numFmtId="0" fontId="5" fillId="0" borderId="5" xfId="0" applyFont="1" applyBorder="1" applyAlignment="1">
      <alignment horizontal="justify" vertical="center"/>
    </xf>
    <xf numFmtId="168" fontId="8" fillId="0" borderId="5" xfId="0" applyNumberFormat="1" applyFont="1" applyFill="1" applyBorder="1" applyAlignment="1">
      <alignment horizontal="center" vertical="center"/>
    </xf>
    <xf numFmtId="167" fontId="8" fillId="0" borderId="5" xfId="1" applyNumberFormat="1" applyFont="1" applyFill="1" applyBorder="1" applyAlignment="1">
      <alignment horizontal="center" vertical="center"/>
    </xf>
    <xf numFmtId="168" fontId="46" fillId="0" borderId="5" xfId="0" applyNumberFormat="1" applyFont="1" applyFill="1" applyBorder="1" applyAlignment="1">
      <alignment horizontal="center" vertical="center"/>
    </xf>
    <xf numFmtId="164" fontId="46" fillId="0" borderId="5" xfId="0" applyNumberFormat="1" applyFont="1" applyFill="1" applyBorder="1" applyAlignment="1">
      <alignment horizontal="center" vertical="center"/>
    </xf>
    <xf numFmtId="0" fontId="45" fillId="0" borderId="5" xfId="0" applyFont="1" applyFill="1" applyBorder="1" applyAlignment="1">
      <alignment horizontal="center" vertical="center"/>
    </xf>
    <xf numFmtId="164" fontId="8" fillId="0" borderId="5" xfId="0" applyNumberFormat="1" applyFont="1" applyFill="1" applyBorder="1" applyAlignment="1">
      <alignment horizontal="center" vertical="center"/>
    </xf>
    <xf numFmtId="167" fontId="7" fillId="0" borderId="5" xfId="1" applyNumberFormat="1" applyFont="1" applyFill="1" applyBorder="1" applyAlignment="1">
      <alignment horizontal="center" vertical="center"/>
    </xf>
    <xf numFmtId="164" fontId="7" fillId="0" borderId="5"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5" fontId="14" fillId="0" borderId="5" xfId="0" applyNumberFormat="1" applyFont="1" applyFill="1" applyBorder="1" applyAlignment="1">
      <alignment horizontal="center" vertical="center" wrapText="1"/>
    </xf>
    <xf numFmtId="165" fontId="47" fillId="0" borderId="5" xfId="0" applyNumberFormat="1" applyFont="1" applyFill="1" applyBorder="1" applyAlignment="1">
      <alignment horizontal="center" vertical="center"/>
    </xf>
    <xf numFmtId="165" fontId="47" fillId="0" borderId="5" xfId="0" applyNumberFormat="1" applyFont="1" applyFill="1" applyBorder="1" applyAlignment="1">
      <alignment horizontal="center" vertical="center" wrapText="1"/>
    </xf>
    <xf numFmtId="165" fontId="2" fillId="0" borderId="5" xfId="0" applyNumberFormat="1" applyFont="1" applyFill="1" applyBorder="1" applyAlignment="1">
      <alignment vertical="center" wrapText="1"/>
    </xf>
    <xf numFmtId="165" fontId="10" fillId="0" borderId="5" xfId="0" applyNumberFormat="1" applyFont="1" applyFill="1" applyBorder="1" applyAlignment="1">
      <alignment horizontal="center" vertical="center" wrapText="1"/>
    </xf>
    <xf numFmtId="166" fontId="10" fillId="0" borderId="5" xfId="0" applyNumberFormat="1" applyFont="1" applyFill="1" applyBorder="1" applyAlignment="1">
      <alignment horizontal="center" vertical="center" wrapText="1"/>
    </xf>
    <xf numFmtId="165" fontId="48" fillId="0" borderId="5"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 fontId="47" fillId="0" borderId="5" xfId="0" applyNumberFormat="1" applyFont="1" applyFill="1" applyBorder="1" applyAlignment="1">
      <alignment horizontal="center" vertical="center" wrapText="1"/>
    </xf>
    <xf numFmtId="0" fontId="49" fillId="0" borderId="5" xfId="0" applyFont="1" applyBorder="1" applyAlignment="1">
      <alignment horizontal="justify" vertical="center" wrapText="1"/>
    </xf>
    <xf numFmtId="0" fontId="49" fillId="0" borderId="5" xfId="0" applyFont="1" applyBorder="1" applyAlignment="1">
      <alignment horizontal="center" vertical="center" wrapText="1"/>
    </xf>
    <xf numFmtId="164" fontId="49" fillId="0" borderId="5" xfId="0" applyNumberFormat="1" applyFont="1" applyBorder="1" applyAlignment="1">
      <alignment horizontal="center" vertical="center" wrapText="1"/>
    </xf>
    <xf numFmtId="0" fontId="44" fillId="0" borderId="5" xfId="0" applyFont="1" applyBorder="1" applyAlignment="1">
      <alignment horizontal="left" vertical="center" wrapText="1"/>
    </xf>
    <xf numFmtId="0" fontId="44" fillId="0" borderId="5" xfId="0" applyFont="1" applyBorder="1" applyAlignment="1">
      <alignment horizontal="center" vertical="center" wrapText="1"/>
    </xf>
    <xf numFmtId="164" fontId="44" fillId="0" borderId="5" xfId="0" applyNumberFormat="1" applyFont="1" applyBorder="1" applyAlignment="1">
      <alignment horizontal="center" vertical="center" wrapText="1"/>
    </xf>
    <xf numFmtId="0" fontId="44" fillId="0" borderId="5" xfId="0" applyFont="1" applyBorder="1" applyAlignment="1">
      <alignment horizontal="justify" vertical="center" wrapText="1"/>
    </xf>
    <xf numFmtId="0" fontId="15" fillId="0" borderId="5" xfId="0" applyFont="1" applyFill="1" applyBorder="1" applyAlignment="1">
      <alignment horizontal="center" vertical="center" wrapText="1"/>
    </xf>
    <xf numFmtId="0" fontId="17" fillId="0" borderId="5" xfId="0" applyFont="1" applyFill="1" applyBorder="1" applyAlignment="1">
      <alignment horizontal="justify" vertical="center" wrapText="1"/>
    </xf>
    <xf numFmtId="165" fontId="17" fillId="0" borderId="5" xfId="0" applyNumberFormat="1" applyFont="1" applyFill="1" applyBorder="1" applyAlignment="1">
      <alignment horizontal="center" vertical="center" wrapText="1"/>
    </xf>
    <xf numFmtId="0" fontId="6" fillId="0" borderId="5" xfId="0" applyFont="1" applyBorder="1" applyAlignment="1">
      <alignment horizontal="justify" vertical="center" wrapText="1"/>
    </xf>
    <xf numFmtId="0" fontId="6" fillId="0" borderId="0" xfId="0" applyFont="1" applyAlignment="1">
      <alignment horizontal="right"/>
    </xf>
    <xf numFmtId="0" fontId="18" fillId="0" borderId="0" xfId="0" applyFont="1" applyFill="1"/>
    <xf numFmtId="0" fontId="4" fillId="0" borderId="5" xfId="0" applyFont="1" applyFill="1" applyBorder="1" applyAlignment="1">
      <alignment horizontal="center" vertical="center" wrapText="1"/>
    </xf>
    <xf numFmtId="0" fontId="4" fillId="0" borderId="5" xfId="0" applyFont="1" applyFill="1" applyBorder="1" applyAlignment="1">
      <alignment horizontal="justify" vertical="center"/>
    </xf>
    <xf numFmtId="165" fontId="44" fillId="0" borderId="5" xfId="1" applyNumberFormat="1" applyFont="1" applyFill="1" applyBorder="1" applyAlignment="1">
      <alignment horizontal="center" vertical="center" wrapText="1"/>
    </xf>
    <xf numFmtId="165" fontId="4" fillId="0" borderId="5" xfId="1" applyNumberFormat="1" applyFont="1" applyFill="1" applyBorder="1" applyAlignment="1">
      <alignment horizontal="center" vertical="center" wrapText="1"/>
    </xf>
    <xf numFmtId="0" fontId="11" fillId="0" borderId="5" xfId="0" applyFont="1" applyFill="1" applyBorder="1" applyAlignment="1">
      <alignment horizontal="justify" vertical="center" wrapText="1"/>
    </xf>
    <xf numFmtId="165" fontId="11" fillId="0" borderId="5" xfId="1" applyNumberFormat="1" applyFont="1" applyFill="1" applyBorder="1" applyAlignment="1">
      <alignment horizontal="center" vertical="center" wrapText="1"/>
    </xf>
    <xf numFmtId="165" fontId="50" fillId="0" borderId="5" xfId="1" applyNumberFormat="1" applyFont="1" applyFill="1" applyBorder="1" applyAlignment="1">
      <alignment horizontal="center" vertical="center" wrapText="1"/>
    </xf>
    <xf numFmtId="0" fontId="6" fillId="0" borderId="0" xfId="0" applyFont="1" applyAlignment="1">
      <alignment horizontal="center" wrapText="1"/>
    </xf>
    <xf numFmtId="0" fontId="12" fillId="0" borderId="0" xfId="0" applyFont="1" applyAlignment="1">
      <alignment horizontal="center" wrapText="1"/>
    </xf>
    <xf numFmtId="0" fontId="8" fillId="0" borderId="5" xfId="0" applyFont="1" applyFill="1" applyBorder="1" applyAlignment="1">
      <alignment horizontal="center"/>
    </xf>
    <xf numFmtId="0" fontId="10" fillId="0" borderId="0" xfId="0" applyFont="1" applyFill="1" applyAlignment="1">
      <alignment horizontal="justify"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9" xfId="0" applyFont="1" applyBorder="1" applyAlignment="1">
      <alignment horizontal="center" wrapText="1"/>
    </xf>
    <xf numFmtId="0" fontId="10" fillId="0" borderId="0" xfId="0" applyFont="1" applyBorder="1" applyAlignment="1">
      <alignment horizontal="justify" vertical="center" wrapText="1"/>
    </xf>
    <xf numFmtId="0" fontId="18" fillId="0" borderId="0" xfId="0" applyFont="1" applyAlignment="1">
      <alignment horizontal="right"/>
    </xf>
    <xf numFmtId="0" fontId="10" fillId="0" borderId="0" xfId="0" applyFont="1" applyAlignment="1">
      <alignment horizontal="justify" wrapText="1"/>
    </xf>
    <xf numFmtId="0" fontId="12" fillId="0" borderId="0" xfId="0" applyFont="1" applyFill="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10" fillId="0" borderId="0" xfId="0" applyFont="1" applyAlignment="1">
      <alignment horizontal="justify" vertical="center"/>
    </xf>
    <xf numFmtId="0" fontId="10" fillId="0" borderId="0" xfId="0" applyFont="1" applyAlignment="1">
      <alignment horizontal="justify" vertical="center" wrapText="1"/>
    </xf>
    <xf numFmtId="0" fontId="6" fillId="0" borderId="19" xfId="0" applyFont="1" applyBorder="1" applyAlignment="1">
      <alignment horizontal="justify" vertical="center" wrapText="1"/>
    </xf>
    <xf numFmtId="0" fontId="10" fillId="0" borderId="8" xfId="0" applyFont="1" applyBorder="1" applyAlignment="1">
      <alignment horizontal="left"/>
    </xf>
    <xf numFmtId="0" fontId="12" fillId="0" borderId="0" xfId="0" applyFont="1" applyAlignment="1">
      <alignment horizontal="center" vertical="center" wrapText="1"/>
    </xf>
    <xf numFmtId="0" fontId="6" fillId="0" borderId="0" xfId="0" applyFont="1" applyAlignment="1">
      <alignment horizontal="right"/>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4" fillId="0" borderId="5" xfId="0" applyFont="1" applyBorder="1" applyAlignment="1">
      <alignment horizontal="center" vertical="center" wrapText="1"/>
    </xf>
    <xf numFmtId="0" fontId="48" fillId="0" borderId="0" xfId="0" applyFont="1" applyBorder="1" applyAlignment="1">
      <alignment horizontal="justify"/>
    </xf>
    <xf numFmtId="0" fontId="7" fillId="0" borderId="0" xfId="0" applyFont="1" applyAlignment="1">
      <alignment horizontal="right" vertical="center"/>
    </xf>
    <xf numFmtId="164"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7" fillId="0" borderId="8" xfId="0" applyFont="1" applyFill="1" applyBorder="1" applyAlignment="1">
      <alignment horizontal="justify"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cellXfs>
  <cellStyles count="71">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Explanatory Text" xfId="32"/>
    <cellStyle name="Good" xfId="33"/>
    <cellStyle name="Heading 1" xfId="34"/>
    <cellStyle name="Heading 2" xfId="35"/>
    <cellStyle name="Heading 3" xfId="36"/>
    <cellStyle name="Heading 4" xfId="37"/>
    <cellStyle name="Input" xfId="38"/>
    <cellStyle name="Linked Cell" xfId="39"/>
    <cellStyle name="Neutral" xfId="40"/>
    <cellStyle name="Normal 2" xfId="41"/>
    <cellStyle name="Normal 4 2" xfId="42"/>
    <cellStyle name="Normal_99201R_2008_12_29_08_15_01" xfId="43"/>
    <cellStyle name="Note" xfId="44"/>
    <cellStyle name="Output" xfId="45"/>
    <cellStyle name="Style 1" xfId="46"/>
    <cellStyle name="Title" xfId="47"/>
    <cellStyle name="Total" xfId="48"/>
    <cellStyle name="Warning Text" xfId="49"/>
    <cellStyle name="Обычный" xfId="0" builtinId="0"/>
    <cellStyle name="Обычный 10" xfId="66"/>
    <cellStyle name="Обычный 11" xfId="4"/>
    <cellStyle name="Обычный 11 2" xfId="50"/>
    <cellStyle name="Обычный 11 2 2" xfId="51"/>
    <cellStyle name="Обычный 11 3" xfId="52"/>
    <cellStyle name="Обычный 11 4" xfId="53"/>
    <cellStyle name="Обычный 12" xfId="70"/>
    <cellStyle name="Обычный 13" xfId="65"/>
    <cellStyle name="Обычный 14" xfId="3"/>
    <cellStyle name="Обычный 15" xfId="2"/>
    <cellStyle name="Обычный 2" xfId="54"/>
    <cellStyle name="Обычный 2 2" xfId="55"/>
    <cellStyle name="Обычный 2 3" xfId="56"/>
    <cellStyle name="Обычный 2 4" xfId="67"/>
    <cellStyle name="Обычный 3" xfId="57"/>
    <cellStyle name="Обычный 3 2" xfId="58"/>
    <cellStyle name="Обычный 3 3" xfId="68"/>
    <cellStyle name="Обычный 4" xfId="59"/>
    <cellStyle name="Обычный 5" xfId="60"/>
    <cellStyle name="Обычный 6" xfId="61"/>
    <cellStyle name="Обычный 7" xfId="62"/>
    <cellStyle name="Обычный 8" xfId="63"/>
    <cellStyle name="Обычный 9" xfId="64"/>
    <cellStyle name="Процентный 2" xfId="69"/>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5"/>
  <sheetViews>
    <sheetView tabSelected="1" view="pageBreakPreview" zoomScaleNormal="100" zoomScaleSheetLayoutView="100" workbookViewId="0">
      <selection activeCell="F2" sqref="F2"/>
    </sheetView>
  </sheetViews>
  <sheetFormatPr defaultRowHeight="15" x14ac:dyDescent="0.25"/>
  <cols>
    <col min="1" max="1" width="21.7109375" customWidth="1"/>
    <col min="2" max="2" width="31" customWidth="1"/>
    <col min="3" max="3" width="11.5703125" customWidth="1"/>
    <col min="6" max="6" width="10.5703125" customWidth="1"/>
    <col min="7" max="7" width="12.5703125" customWidth="1"/>
  </cols>
  <sheetData>
    <row r="1" spans="1:7" ht="33.75" customHeight="1" x14ac:dyDescent="0.25">
      <c r="F1" s="97" t="s">
        <v>196</v>
      </c>
      <c r="G1" s="97"/>
    </row>
    <row r="3" spans="1:7" ht="15.75" x14ac:dyDescent="0.25">
      <c r="A3" s="27"/>
      <c r="B3" s="27"/>
      <c r="C3" s="27"/>
      <c r="D3" s="27"/>
      <c r="E3" s="27"/>
      <c r="F3" s="27"/>
      <c r="G3" s="27" t="s">
        <v>0</v>
      </c>
    </row>
    <row r="4" spans="1:7" ht="15.75" x14ac:dyDescent="0.25">
      <c r="A4" s="27"/>
      <c r="B4" s="27"/>
      <c r="C4" s="27"/>
      <c r="D4" s="27"/>
      <c r="E4" s="27"/>
      <c r="F4" s="27"/>
      <c r="G4" s="27"/>
    </row>
    <row r="5" spans="1:7" ht="35.25" customHeight="1" x14ac:dyDescent="0.25">
      <c r="A5" s="98" t="s">
        <v>128</v>
      </c>
      <c r="B5" s="98"/>
      <c r="C5" s="98"/>
      <c r="D5" s="98"/>
      <c r="E5" s="98"/>
      <c r="F5" s="98"/>
      <c r="G5" s="98"/>
    </row>
    <row r="6" spans="1:7" ht="31.15" customHeight="1" x14ac:dyDescent="0.25">
      <c r="A6" s="28"/>
      <c r="B6" s="28"/>
      <c r="C6" s="28"/>
      <c r="D6" s="28"/>
      <c r="E6" s="28"/>
      <c r="F6" s="103" t="s">
        <v>1</v>
      </c>
      <c r="G6" s="103"/>
    </row>
    <row r="7" spans="1:7" ht="44.25" customHeight="1" x14ac:dyDescent="0.25">
      <c r="A7" s="99"/>
      <c r="B7" s="101" t="s">
        <v>122</v>
      </c>
      <c r="C7" s="102" t="s">
        <v>109</v>
      </c>
      <c r="D7" s="102"/>
      <c r="E7" s="102"/>
      <c r="F7" s="101" t="s">
        <v>127</v>
      </c>
      <c r="G7" s="102"/>
    </row>
    <row r="8" spans="1:7" ht="46.5" customHeight="1" x14ac:dyDescent="0.25">
      <c r="A8" s="99"/>
      <c r="B8" s="102"/>
      <c r="C8" s="46" t="s">
        <v>123</v>
      </c>
      <c r="D8" s="46" t="s">
        <v>124</v>
      </c>
      <c r="E8" s="46" t="s">
        <v>125</v>
      </c>
      <c r="F8" s="46" t="s">
        <v>36</v>
      </c>
      <c r="G8" s="47" t="s">
        <v>2</v>
      </c>
    </row>
    <row r="9" spans="1:7" x14ac:dyDescent="0.25">
      <c r="A9" s="48">
        <v>1</v>
      </c>
      <c r="B9" s="48">
        <v>2</v>
      </c>
      <c r="C9" s="46">
        <v>3</v>
      </c>
      <c r="D9" s="46">
        <v>4</v>
      </c>
      <c r="E9" s="46">
        <v>5</v>
      </c>
      <c r="F9" s="47">
        <v>6</v>
      </c>
      <c r="G9" s="47" t="s">
        <v>126</v>
      </c>
    </row>
    <row r="10" spans="1:7" ht="31.5" x14ac:dyDescent="0.25">
      <c r="A10" s="49" t="s">
        <v>3</v>
      </c>
      <c r="B10" s="50">
        <v>2681586</v>
      </c>
      <c r="C10" s="51">
        <f>C11+C12</f>
        <v>32110.1</v>
      </c>
      <c r="D10" s="51">
        <v>76291.8</v>
      </c>
      <c r="E10" s="51">
        <f t="shared" ref="E10:F10" si="0">E11+E12</f>
        <v>515995.8</v>
      </c>
      <c r="F10" s="51">
        <f t="shared" si="0"/>
        <v>624397.69999999995</v>
      </c>
      <c r="G10" s="50">
        <f>F10/B10*100</f>
        <v>23.284641999175111</v>
      </c>
    </row>
    <row r="11" spans="1:7" x14ac:dyDescent="0.25">
      <c r="A11" s="52" t="s">
        <v>4</v>
      </c>
      <c r="B11" s="53" t="s">
        <v>129</v>
      </c>
      <c r="C11" s="54">
        <v>61671</v>
      </c>
      <c r="D11" s="54">
        <v>145022.9</v>
      </c>
      <c r="E11" s="54">
        <v>532746</v>
      </c>
      <c r="F11" s="53">
        <v>739440</v>
      </c>
      <c r="G11" s="53">
        <f>F11/3667760.6*100</f>
        <v>20.160530651864246</v>
      </c>
    </row>
    <row r="12" spans="1:7" x14ac:dyDescent="0.25">
      <c r="A12" s="52" t="s">
        <v>5</v>
      </c>
      <c r="B12" s="53">
        <v>-986174.6</v>
      </c>
      <c r="C12" s="54">
        <v>-29560.9</v>
      </c>
      <c r="D12" s="54">
        <v>-68731.199999999997</v>
      </c>
      <c r="E12" s="54">
        <v>-16750.2</v>
      </c>
      <c r="F12" s="53">
        <f>C12+D12+E12</f>
        <v>-115042.3</v>
      </c>
      <c r="G12" s="53">
        <f t="shared" ref="G12" si="1">F12/B12*100</f>
        <v>11.665510346747929</v>
      </c>
    </row>
    <row r="13" spans="1:7" x14ac:dyDescent="0.25">
      <c r="A13" s="55"/>
      <c r="B13" s="55"/>
      <c r="C13" s="55"/>
      <c r="D13" s="55"/>
      <c r="E13" s="55"/>
      <c r="F13" s="55"/>
      <c r="G13" s="55"/>
    </row>
    <row r="14" spans="1:7" ht="37.5" customHeight="1" x14ac:dyDescent="0.25">
      <c r="A14" s="100" t="s">
        <v>6</v>
      </c>
      <c r="B14" s="100"/>
      <c r="C14" s="100"/>
      <c r="D14" s="100"/>
      <c r="E14" s="100"/>
      <c r="F14" s="100"/>
      <c r="G14" s="100"/>
    </row>
    <row r="15" spans="1:7" ht="50.25" customHeight="1" x14ac:dyDescent="0.25">
      <c r="A15" s="100" t="s">
        <v>143</v>
      </c>
      <c r="B15" s="100"/>
      <c r="C15" s="100"/>
      <c r="D15" s="100"/>
      <c r="E15" s="100"/>
      <c r="F15" s="100"/>
      <c r="G15" s="100"/>
    </row>
  </sheetData>
  <mergeCells count="9">
    <mergeCell ref="F1:G1"/>
    <mergeCell ref="A5:G5"/>
    <mergeCell ref="A7:A8"/>
    <mergeCell ref="A14:G14"/>
    <mergeCell ref="A15:G15"/>
    <mergeCell ref="B7:B8"/>
    <mergeCell ref="C7:E7"/>
    <mergeCell ref="F7:G7"/>
    <mergeCell ref="F6:G6"/>
  </mergeCells>
  <printOptions horizontalCentered="1"/>
  <pageMargins left="0.78740157480314965" right="0.39370078740157483" top="0.74803149606299213" bottom="0.74803149606299213" header="0.31496062992125984" footer="0.31496062992125984"/>
  <pageSetup paperSize="9" scale="76" orientation="portrait" r:id="rId1"/>
  <headerFooter differentFirst="1">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7"/>
  <sheetViews>
    <sheetView view="pageBreakPreview" zoomScale="115" zoomScaleNormal="115" zoomScaleSheetLayoutView="115" workbookViewId="0">
      <selection activeCell="C23" sqref="C23"/>
    </sheetView>
  </sheetViews>
  <sheetFormatPr defaultRowHeight="15" x14ac:dyDescent="0.25"/>
  <cols>
    <col min="1" max="1" width="32.7109375" customWidth="1"/>
    <col min="2" max="8" width="12.42578125" customWidth="1"/>
  </cols>
  <sheetData>
    <row r="1" spans="1:9" ht="15.75" x14ac:dyDescent="0.25">
      <c r="A1" s="27"/>
      <c r="B1" s="27"/>
      <c r="C1" s="27"/>
      <c r="D1" s="27"/>
      <c r="E1" s="27"/>
      <c r="F1" s="27"/>
      <c r="G1" s="27"/>
      <c r="H1" s="29" t="s">
        <v>96</v>
      </c>
    </row>
    <row r="2" spans="1:9" ht="15.75" x14ac:dyDescent="0.25">
      <c r="A2" s="27"/>
      <c r="B2" s="27"/>
      <c r="C2" s="27"/>
      <c r="D2" s="27"/>
      <c r="E2" s="27"/>
      <c r="F2" s="27"/>
      <c r="G2" s="27"/>
      <c r="H2" s="27"/>
    </row>
    <row r="3" spans="1:9" ht="15.75" x14ac:dyDescent="0.25">
      <c r="A3" s="98" t="s">
        <v>97</v>
      </c>
      <c r="B3" s="98"/>
      <c r="C3" s="98"/>
      <c r="D3" s="98"/>
      <c r="E3" s="98"/>
      <c r="F3" s="98"/>
      <c r="G3" s="98"/>
      <c r="H3" s="98"/>
    </row>
    <row r="4" spans="1:9" ht="15.75" x14ac:dyDescent="0.25">
      <c r="A4" s="27"/>
      <c r="B4" s="27"/>
      <c r="C4" s="27"/>
      <c r="D4" s="27"/>
      <c r="E4" s="27"/>
      <c r="F4" s="27"/>
      <c r="G4" s="27"/>
      <c r="H4" s="27"/>
    </row>
    <row r="5" spans="1:9" x14ac:dyDescent="0.25">
      <c r="H5" s="43" t="s">
        <v>98</v>
      </c>
    </row>
    <row r="6" spans="1:9" x14ac:dyDescent="0.25">
      <c r="A6" s="124" t="s">
        <v>37</v>
      </c>
      <c r="B6" s="124" t="s">
        <v>116</v>
      </c>
      <c r="C6" s="124"/>
      <c r="D6" s="125" t="s">
        <v>117</v>
      </c>
      <c r="E6" s="125" t="s">
        <v>118</v>
      </c>
      <c r="F6" s="124" t="s">
        <v>121</v>
      </c>
      <c r="G6" s="124"/>
      <c r="H6" s="124"/>
      <c r="I6" s="42"/>
    </row>
    <row r="7" spans="1:9" x14ac:dyDescent="0.25">
      <c r="A7" s="124"/>
      <c r="B7" s="124"/>
      <c r="C7" s="124"/>
      <c r="D7" s="125"/>
      <c r="E7" s="125"/>
      <c r="F7" s="124" t="s">
        <v>36</v>
      </c>
      <c r="G7" s="125" t="s">
        <v>108</v>
      </c>
      <c r="H7" s="125" t="s">
        <v>99</v>
      </c>
      <c r="I7" s="20"/>
    </row>
    <row r="8" spans="1:9" x14ac:dyDescent="0.25">
      <c r="A8" s="124"/>
      <c r="B8" s="84" t="s">
        <v>100</v>
      </c>
      <c r="C8" s="84" t="s">
        <v>101</v>
      </c>
      <c r="D8" s="125"/>
      <c r="E8" s="125"/>
      <c r="F8" s="124"/>
      <c r="G8" s="125"/>
      <c r="H8" s="125"/>
      <c r="I8" s="20"/>
    </row>
    <row r="9" spans="1:9" ht="21" x14ac:dyDescent="0.25">
      <c r="A9" s="85" t="s">
        <v>102</v>
      </c>
      <c r="B9" s="86">
        <f>B11+B13</f>
        <v>158755</v>
      </c>
      <c r="C9" s="86">
        <f>C11+C13</f>
        <v>171432.5</v>
      </c>
      <c r="D9" s="86">
        <f>D11+D13</f>
        <v>1203852.6000000001</v>
      </c>
      <c r="E9" s="86">
        <f>E11+E13</f>
        <v>1203852.6000000001</v>
      </c>
      <c r="F9" s="86">
        <f>F11+F13</f>
        <v>238533.59999999998</v>
      </c>
      <c r="G9" s="86">
        <f>F9/D9*100</f>
        <v>19.814186554068161</v>
      </c>
      <c r="H9" s="86">
        <f>F9/E9%</f>
        <v>19.814186554068158</v>
      </c>
      <c r="I9" s="20"/>
    </row>
    <row r="10" spans="1:9" ht="21" x14ac:dyDescent="0.25">
      <c r="A10" s="85" t="s">
        <v>103</v>
      </c>
      <c r="B10" s="86">
        <f>B9/B16*100</f>
        <v>4.0456716588385282</v>
      </c>
      <c r="C10" s="86">
        <f>C9/C16*100</f>
        <v>3.6336249644177858</v>
      </c>
      <c r="D10" s="86">
        <f>D9/D16*100</f>
        <v>5.5940928922989794</v>
      </c>
      <c r="E10" s="86">
        <f>E9/E16*100</f>
        <v>5.359539037097818</v>
      </c>
      <c r="F10" s="86">
        <f>F9/F16*100</f>
        <v>4.6865457849633518</v>
      </c>
      <c r="G10" s="86"/>
      <c r="H10" s="86"/>
      <c r="I10" s="20"/>
    </row>
    <row r="11" spans="1:9" ht="21" x14ac:dyDescent="0.25">
      <c r="A11" s="85" t="s">
        <v>104</v>
      </c>
      <c r="B11" s="86">
        <v>139585.4</v>
      </c>
      <c r="C11" s="86">
        <v>141010.9</v>
      </c>
      <c r="D11" s="86">
        <v>1045218.9</v>
      </c>
      <c r="E11" s="86">
        <v>1045218.9</v>
      </c>
      <c r="F11" s="86">
        <v>210812.79999999999</v>
      </c>
      <c r="G11" s="86">
        <f t="shared" ref="G11:G16" si="0">F11/D11*100</f>
        <v>20.169248757365558</v>
      </c>
      <c r="H11" s="86">
        <f>F11/E11%</f>
        <v>20.169248757365562</v>
      </c>
      <c r="I11" s="20"/>
    </row>
    <row r="12" spans="1:9" ht="21" x14ac:dyDescent="0.25">
      <c r="A12" s="85" t="s">
        <v>105</v>
      </c>
      <c r="B12" s="86">
        <f>B11/B9*100</f>
        <v>87.925041730969099</v>
      </c>
      <c r="C12" s="86">
        <f>C11/C9*100</f>
        <v>82.254473334986073</v>
      </c>
      <c r="D12" s="86">
        <f>D11/D9*100</f>
        <v>86.822830303311221</v>
      </c>
      <c r="E12" s="86">
        <f>E11/E9*100</f>
        <v>86.822830303311221</v>
      </c>
      <c r="F12" s="86">
        <f>F11/F9*100</f>
        <v>88.378660280983482</v>
      </c>
      <c r="G12" s="86"/>
      <c r="H12" s="86"/>
      <c r="I12" s="20"/>
    </row>
    <row r="13" spans="1:9" ht="21" x14ac:dyDescent="0.25">
      <c r="A13" s="85" t="s">
        <v>106</v>
      </c>
      <c r="B13" s="86">
        <v>19169.599999999999</v>
      </c>
      <c r="C13" s="86">
        <v>30421.599999999999</v>
      </c>
      <c r="D13" s="86">
        <v>158633.70000000001</v>
      </c>
      <c r="E13" s="86">
        <v>158633.70000000001</v>
      </c>
      <c r="F13" s="86">
        <v>27720.799999999999</v>
      </c>
      <c r="G13" s="86">
        <f t="shared" si="0"/>
        <v>17.474723214550249</v>
      </c>
      <c r="H13" s="86">
        <f t="shared" ref="H13:H16" si="1">F13/E13%</f>
        <v>17.474723214550249</v>
      </c>
      <c r="I13" s="20"/>
    </row>
    <row r="14" spans="1:9" ht="21" x14ac:dyDescent="0.25">
      <c r="A14" s="85" t="s">
        <v>105</v>
      </c>
      <c r="B14" s="86">
        <f>B13/B9*100</f>
        <v>12.074958269030896</v>
      </c>
      <c r="C14" s="86">
        <f>C13/C9*100</f>
        <v>17.745526665013927</v>
      </c>
      <c r="D14" s="86">
        <f>D13/D9*100</f>
        <v>13.177169696688781</v>
      </c>
      <c r="E14" s="86">
        <f>E13/E9*100</f>
        <v>13.177169696688781</v>
      </c>
      <c r="F14" s="86">
        <f>F13/F9*100</f>
        <v>11.621339719016525</v>
      </c>
      <c r="G14" s="86"/>
      <c r="H14" s="86"/>
      <c r="I14" s="20"/>
    </row>
    <row r="15" spans="1:9" x14ac:dyDescent="0.25">
      <c r="A15" s="85" t="s">
        <v>107</v>
      </c>
      <c r="B15" s="86"/>
      <c r="C15" s="86"/>
      <c r="D15" s="86"/>
      <c r="E15" s="86"/>
      <c r="F15" s="86"/>
      <c r="G15" s="86"/>
      <c r="H15" s="86"/>
      <c r="I15" s="20"/>
    </row>
    <row r="16" spans="1:9" x14ac:dyDescent="0.25">
      <c r="A16" s="85" t="s">
        <v>119</v>
      </c>
      <c r="B16" s="86">
        <v>3924070.3</v>
      </c>
      <c r="C16" s="86">
        <v>4717947</v>
      </c>
      <c r="D16" s="86">
        <v>21520068.100000001</v>
      </c>
      <c r="E16" s="86">
        <v>22461868.300000001</v>
      </c>
      <c r="F16" s="86">
        <v>5089752.9000000004</v>
      </c>
      <c r="G16" s="86">
        <f t="shared" si="0"/>
        <v>23.651193278519411</v>
      </c>
      <c r="H16" s="86">
        <f t="shared" si="1"/>
        <v>22.659526055541871</v>
      </c>
      <c r="I16" s="20"/>
    </row>
    <row r="17" spans="1:8" ht="30" customHeight="1" x14ac:dyDescent="0.25">
      <c r="A17" s="123" t="s">
        <v>120</v>
      </c>
      <c r="B17" s="123"/>
      <c r="C17" s="123"/>
      <c r="D17" s="123"/>
      <c r="E17" s="123"/>
      <c r="F17" s="123"/>
      <c r="G17" s="123"/>
      <c r="H17" s="123"/>
    </row>
  </sheetData>
  <mergeCells count="10">
    <mergeCell ref="A17:H17"/>
    <mergeCell ref="F7:F8"/>
    <mergeCell ref="G7:G8"/>
    <mergeCell ref="H7:H8"/>
    <mergeCell ref="A3:H3"/>
    <mergeCell ref="A6:A8"/>
    <mergeCell ref="B6:C7"/>
    <mergeCell ref="D6:D8"/>
    <mergeCell ref="E6:E8"/>
    <mergeCell ref="F6:H6"/>
  </mergeCells>
  <printOptions horizontalCentered="1"/>
  <pageMargins left="0.78740157480314965" right="0.70866141732283472" top="0.74803149606299213" bottom="0.74803149606299213" header="0.31496062992125984" footer="0.31496062992125984"/>
  <pageSetup paperSize="9" scale="69" firstPageNumber="10"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2"/>
  <sheetViews>
    <sheetView view="pageBreakPreview" zoomScale="115" zoomScaleNormal="115" zoomScaleSheetLayoutView="115" workbookViewId="0">
      <selection activeCell="G1" sqref="G1:H1"/>
    </sheetView>
  </sheetViews>
  <sheetFormatPr defaultColWidth="9.140625" defaultRowHeight="15" x14ac:dyDescent="0.25"/>
  <cols>
    <col min="1" max="1" width="12.5703125" style="5" customWidth="1"/>
    <col min="2" max="3" width="9.140625" style="5"/>
    <col min="4" max="4" width="9.42578125" style="5" bestFit="1" customWidth="1"/>
    <col min="5" max="5" width="10.85546875" style="5" bestFit="1" customWidth="1"/>
    <col min="6" max="6" width="21.5703125" style="5" customWidth="1"/>
    <col min="7" max="7" width="11.5703125" style="5" customWidth="1"/>
    <col min="8" max="8" width="10.28515625" style="5" customWidth="1"/>
    <col min="9" max="9" width="9.85546875" style="5" customWidth="1"/>
    <col min="10" max="16384" width="9.140625" style="5"/>
  </cols>
  <sheetData>
    <row r="1" spans="1:9" ht="15.75" x14ac:dyDescent="0.25">
      <c r="A1" s="27"/>
      <c r="B1" s="27"/>
      <c r="C1" s="27"/>
      <c r="D1" s="27"/>
      <c r="E1" s="27"/>
      <c r="F1" s="27"/>
      <c r="G1" s="105" t="s">
        <v>7</v>
      </c>
      <c r="H1" s="105"/>
    </row>
    <row r="2" spans="1:9" ht="15.75" x14ac:dyDescent="0.25">
      <c r="A2" s="27"/>
      <c r="B2" s="27"/>
      <c r="C2" s="27"/>
      <c r="D2" s="27"/>
      <c r="E2" s="27"/>
      <c r="F2" s="27"/>
      <c r="G2" s="27"/>
      <c r="H2" s="27"/>
    </row>
    <row r="3" spans="1:9" ht="29.25" customHeight="1" x14ac:dyDescent="0.25">
      <c r="A3" s="98" t="s">
        <v>144</v>
      </c>
      <c r="B3" s="98"/>
      <c r="C3" s="98"/>
      <c r="D3" s="98"/>
      <c r="E3" s="98"/>
      <c r="F3" s="98"/>
      <c r="G3" s="98"/>
      <c r="H3" s="98"/>
      <c r="I3" s="6"/>
    </row>
    <row r="5" spans="1:9" ht="73.5" x14ac:dyDescent="0.25">
      <c r="A5" s="45" t="s">
        <v>189</v>
      </c>
      <c r="B5" s="45" t="s">
        <v>8</v>
      </c>
      <c r="C5" s="45" t="s">
        <v>9</v>
      </c>
      <c r="D5" s="45" t="s">
        <v>10</v>
      </c>
      <c r="E5" s="45" t="s">
        <v>188</v>
      </c>
      <c r="F5" s="45" t="s">
        <v>11</v>
      </c>
      <c r="G5" s="45" t="s">
        <v>12</v>
      </c>
      <c r="H5" s="45" t="s">
        <v>13</v>
      </c>
    </row>
    <row r="6" spans="1:9" ht="20.100000000000001" customHeight="1" x14ac:dyDescent="0.25">
      <c r="A6" s="3">
        <v>4</v>
      </c>
      <c r="B6" s="3" t="s">
        <v>15</v>
      </c>
      <c r="C6" s="3" t="s">
        <v>14</v>
      </c>
      <c r="D6" s="57">
        <v>49508</v>
      </c>
      <c r="E6" s="3" t="s">
        <v>145</v>
      </c>
      <c r="F6" s="3" t="s">
        <v>146</v>
      </c>
      <c r="G6" s="3" t="s">
        <v>147</v>
      </c>
      <c r="H6" s="3" t="s">
        <v>148</v>
      </c>
    </row>
    <row r="7" spans="1:9" ht="20.100000000000001" customHeight="1" x14ac:dyDescent="0.25">
      <c r="A7" s="3">
        <v>4</v>
      </c>
      <c r="B7" s="3" t="s">
        <v>17</v>
      </c>
      <c r="C7" s="3" t="s">
        <v>14</v>
      </c>
      <c r="D7" s="57">
        <v>45854</v>
      </c>
      <c r="E7" s="3" t="s">
        <v>149</v>
      </c>
      <c r="F7" s="3" t="s">
        <v>150</v>
      </c>
      <c r="G7" s="3" t="s">
        <v>151</v>
      </c>
      <c r="H7" s="3" t="s">
        <v>152</v>
      </c>
    </row>
    <row r="8" spans="1:9" ht="20.100000000000001" customHeight="1" x14ac:dyDescent="0.25">
      <c r="A8" s="3">
        <v>2</v>
      </c>
      <c r="B8" s="3" t="s">
        <v>16</v>
      </c>
      <c r="C8" s="3" t="s">
        <v>14</v>
      </c>
      <c r="D8" s="57">
        <v>47919</v>
      </c>
      <c r="E8" s="3" t="s">
        <v>153</v>
      </c>
      <c r="F8" s="3" t="s">
        <v>154</v>
      </c>
      <c r="G8" s="3" t="s">
        <v>155</v>
      </c>
      <c r="H8" s="3" t="s">
        <v>156</v>
      </c>
    </row>
    <row r="9" spans="1:9" ht="20.100000000000001" customHeight="1" x14ac:dyDescent="0.25">
      <c r="A9" s="3">
        <v>5</v>
      </c>
      <c r="B9" s="3" t="s">
        <v>18</v>
      </c>
      <c r="C9" s="3" t="s">
        <v>14</v>
      </c>
      <c r="D9" s="57">
        <v>46890</v>
      </c>
      <c r="E9" s="3" t="s">
        <v>157</v>
      </c>
      <c r="F9" s="3" t="s">
        <v>158</v>
      </c>
      <c r="G9" s="3" t="s">
        <v>159</v>
      </c>
      <c r="H9" s="3" t="s">
        <v>160</v>
      </c>
    </row>
    <row r="10" spans="1:9" ht="20.100000000000001" customHeight="1" x14ac:dyDescent="0.25">
      <c r="A10" s="3">
        <v>6</v>
      </c>
      <c r="B10" s="3" t="s">
        <v>21</v>
      </c>
      <c r="C10" s="3" t="s">
        <v>20</v>
      </c>
      <c r="D10" s="57">
        <v>47681</v>
      </c>
      <c r="E10" s="3" t="s">
        <v>161</v>
      </c>
      <c r="F10" s="3" t="s">
        <v>162</v>
      </c>
      <c r="G10" s="3" t="s">
        <v>163</v>
      </c>
      <c r="H10" s="3" t="s">
        <v>164</v>
      </c>
    </row>
    <row r="11" spans="1:9" ht="20.100000000000001" customHeight="1" x14ac:dyDescent="0.25">
      <c r="A11" s="44">
        <v>21</v>
      </c>
      <c r="B11" s="58"/>
      <c r="C11" s="58"/>
      <c r="D11" s="44" t="s">
        <v>22</v>
      </c>
      <c r="E11" s="44" t="s">
        <v>165</v>
      </c>
      <c r="F11" s="44"/>
      <c r="G11" s="44" t="s">
        <v>166</v>
      </c>
      <c r="H11" s="44" t="s">
        <v>167</v>
      </c>
    </row>
    <row r="12" spans="1:9" s="56" customFormat="1" ht="53.25" customHeight="1" x14ac:dyDescent="0.25">
      <c r="A12" s="104" t="s">
        <v>168</v>
      </c>
      <c r="B12" s="104"/>
      <c r="C12" s="104"/>
      <c r="D12" s="104"/>
      <c r="E12" s="104"/>
      <c r="F12" s="104"/>
      <c r="G12" s="104"/>
      <c r="H12" s="104"/>
    </row>
  </sheetData>
  <mergeCells count="3">
    <mergeCell ref="A12:H12"/>
    <mergeCell ref="G1:H1"/>
    <mergeCell ref="A3:H3"/>
  </mergeCells>
  <printOptions horizontalCentered="1"/>
  <pageMargins left="0.78740157480314965" right="0.39370078740157483" top="0.74803149606299213" bottom="0.74803149606299213" header="0.31496062992125984" footer="0.31496062992125984"/>
  <pageSetup paperSize="9" scale="92" firstPageNumber="2" fitToWidth="0" fitToHeight="0"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6"/>
  <sheetViews>
    <sheetView view="pageBreakPreview" zoomScaleNormal="100" zoomScaleSheetLayoutView="100" workbookViewId="0">
      <selection activeCell="D1" sqref="D1"/>
    </sheetView>
  </sheetViews>
  <sheetFormatPr defaultRowHeight="15" x14ac:dyDescent="0.25"/>
  <cols>
    <col min="1" max="1" width="45.85546875" customWidth="1"/>
    <col min="2" max="2" width="15" customWidth="1"/>
    <col min="3" max="3" width="16" customWidth="1"/>
    <col min="4" max="4" width="13.42578125" customWidth="1"/>
    <col min="5" max="5" width="14.140625" customWidth="1"/>
    <col min="9" max="9" width="10.140625" bestFit="1" customWidth="1"/>
  </cols>
  <sheetData>
    <row r="1" spans="1:4" ht="15.75" x14ac:dyDescent="0.25">
      <c r="A1" s="27"/>
      <c r="B1" s="27"/>
      <c r="C1" s="27"/>
      <c r="D1" s="29" t="s">
        <v>23</v>
      </c>
    </row>
    <row r="2" spans="1:4" ht="15.75" x14ac:dyDescent="0.25">
      <c r="A2" s="27"/>
      <c r="B2" s="27"/>
      <c r="C2" s="27"/>
      <c r="D2" s="27"/>
    </row>
    <row r="3" spans="1:4" ht="33.75" customHeight="1" x14ac:dyDescent="0.25">
      <c r="A3" s="98" t="s">
        <v>190</v>
      </c>
      <c r="B3" s="98"/>
      <c r="C3" s="98"/>
      <c r="D3" s="98"/>
    </row>
    <row r="4" spans="1:4" ht="15.75" thickBot="1" x14ac:dyDescent="0.3">
      <c r="A4" s="5"/>
      <c r="B4" s="5"/>
      <c r="C4" s="5"/>
      <c r="D4" s="5"/>
    </row>
    <row r="5" spans="1:4" ht="15.75" thickBot="1" x14ac:dyDescent="0.3">
      <c r="A5" s="7"/>
      <c r="B5" s="8" t="s">
        <v>24</v>
      </c>
      <c r="C5" s="8" t="s">
        <v>25</v>
      </c>
      <c r="D5" s="8" t="s">
        <v>169</v>
      </c>
    </row>
    <row r="6" spans="1:4" ht="15.75" thickBot="1" x14ac:dyDescent="0.3">
      <c r="A6" s="9" t="s">
        <v>14</v>
      </c>
      <c r="B6" s="10"/>
      <c r="C6" s="10"/>
      <c r="D6" s="10"/>
    </row>
    <row r="7" spans="1:4" ht="15.75" thickBot="1" x14ac:dyDescent="0.3">
      <c r="A7" s="11" t="s">
        <v>26</v>
      </c>
      <c r="B7" s="12">
        <v>22</v>
      </c>
      <c r="C7" s="12">
        <v>10</v>
      </c>
      <c r="D7" s="12">
        <v>15</v>
      </c>
    </row>
    <row r="8" spans="1:4" ht="15.75" thickBot="1" x14ac:dyDescent="0.3">
      <c r="A8" s="11" t="s">
        <v>27</v>
      </c>
      <c r="B8" s="12" t="s">
        <v>170</v>
      </c>
      <c r="C8" s="12" t="s">
        <v>172</v>
      </c>
      <c r="D8" s="12" t="s">
        <v>174</v>
      </c>
    </row>
    <row r="9" spans="1:4" ht="15.75" thickBot="1" x14ac:dyDescent="0.3">
      <c r="A9" s="9" t="s">
        <v>19</v>
      </c>
      <c r="B9" s="10"/>
      <c r="C9" s="10"/>
      <c r="D9" s="10"/>
    </row>
    <row r="10" spans="1:4" ht="15.75" thickBot="1" x14ac:dyDescent="0.3">
      <c r="A10" s="11" t="s">
        <v>26</v>
      </c>
      <c r="B10" s="12"/>
      <c r="C10" s="12">
        <v>2</v>
      </c>
      <c r="D10" s="12"/>
    </row>
    <row r="11" spans="1:4" ht="26.25" thickBot="1" x14ac:dyDescent="0.3">
      <c r="A11" s="11" t="s">
        <v>27</v>
      </c>
      <c r="B11" s="12"/>
      <c r="C11" s="12" t="s">
        <v>111</v>
      </c>
      <c r="D11" s="12"/>
    </row>
    <row r="12" spans="1:4" ht="15.75" thickBot="1" x14ac:dyDescent="0.3">
      <c r="A12" s="9" t="s">
        <v>20</v>
      </c>
      <c r="B12" s="10"/>
      <c r="C12" s="10"/>
      <c r="D12" s="10"/>
    </row>
    <row r="13" spans="1:4" ht="15.75" thickBot="1" x14ac:dyDescent="0.3">
      <c r="A13" s="11" t="s">
        <v>26</v>
      </c>
      <c r="B13" s="12">
        <v>3</v>
      </c>
      <c r="C13" s="12">
        <v>2</v>
      </c>
      <c r="D13" s="12">
        <v>6</v>
      </c>
    </row>
    <row r="14" spans="1:4" ht="15.75" thickBot="1" x14ac:dyDescent="0.3">
      <c r="A14" s="11" t="s">
        <v>27</v>
      </c>
      <c r="B14" s="12" t="s">
        <v>171</v>
      </c>
      <c r="C14" s="12" t="s">
        <v>173</v>
      </c>
      <c r="D14" s="12" t="s">
        <v>162</v>
      </c>
    </row>
    <row r="15" spans="1:4" ht="40.9" customHeight="1" x14ac:dyDescent="0.25">
      <c r="A15" s="106" t="s">
        <v>110</v>
      </c>
      <c r="B15" s="106"/>
      <c r="C15" s="106"/>
      <c r="D15" s="106"/>
    </row>
    <row r="16" spans="1:4" ht="9.75" customHeight="1" x14ac:dyDescent="0.25">
      <c r="A16" s="13"/>
      <c r="B16" s="13"/>
      <c r="C16" s="13"/>
      <c r="D16" s="13"/>
    </row>
  </sheetData>
  <mergeCells count="2">
    <mergeCell ref="A3:D3"/>
    <mergeCell ref="A15:D15"/>
  </mergeCells>
  <printOptions horizontalCentered="1"/>
  <pageMargins left="0.78740157480314965" right="0.39370078740157483" top="0.74803149606299213" bottom="0.74803149606299213" header="0.31496062992125984" footer="0.31496062992125984"/>
  <pageSetup paperSize="9" scale="96" firstPageNumber="3" fitToWidth="0" fitToHeight="9"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5"/>
  <sheetViews>
    <sheetView view="pageBreakPreview" zoomScale="115" zoomScaleNormal="100" zoomScaleSheetLayoutView="115" workbookViewId="0">
      <selection activeCell="G1" sqref="G1"/>
    </sheetView>
  </sheetViews>
  <sheetFormatPr defaultRowHeight="15" x14ac:dyDescent="0.25"/>
  <cols>
    <col min="1" max="1" width="33.7109375" customWidth="1"/>
    <col min="2" max="3" width="19" customWidth="1"/>
    <col min="4" max="7" width="15.7109375" customWidth="1"/>
  </cols>
  <sheetData>
    <row r="1" spans="1:7" ht="15.75" x14ac:dyDescent="0.25">
      <c r="A1" s="27"/>
      <c r="B1" s="27"/>
      <c r="C1" s="27"/>
      <c r="D1" s="27"/>
      <c r="E1" s="27"/>
      <c r="F1" s="27"/>
      <c r="G1" s="29" t="s">
        <v>29</v>
      </c>
    </row>
    <row r="2" spans="1:7" ht="15.75" x14ac:dyDescent="0.25">
      <c r="A2" s="28"/>
      <c r="B2" s="27"/>
      <c r="C2" s="27"/>
      <c r="D2" s="27"/>
      <c r="E2" s="27"/>
      <c r="F2" s="27"/>
      <c r="G2" s="29"/>
    </row>
    <row r="3" spans="1:7" ht="30" customHeight="1" x14ac:dyDescent="0.25">
      <c r="A3" s="107" t="s">
        <v>130</v>
      </c>
      <c r="B3" s="107"/>
      <c r="C3" s="107"/>
      <c r="D3" s="107"/>
      <c r="E3" s="107"/>
      <c r="F3" s="107"/>
      <c r="G3" s="107"/>
    </row>
    <row r="4" spans="1:7" ht="15.75" x14ac:dyDescent="0.25">
      <c r="A4" s="89"/>
      <c r="B4" s="89"/>
      <c r="C4" s="89"/>
      <c r="D4" s="89"/>
      <c r="E4" s="89"/>
      <c r="F4" s="89"/>
      <c r="G4" s="89"/>
    </row>
    <row r="5" spans="1:7" ht="27" customHeight="1" x14ac:dyDescent="0.25">
      <c r="A5" s="108" t="s">
        <v>37</v>
      </c>
      <c r="B5" s="109" t="s">
        <v>131</v>
      </c>
      <c r="C5" s="108"/>
      <c r="D5" s="108" t="s">
        <v>132</v>
      </c>
      <c r="E5" s="108"/>
      <c r="F5" s="108"/>
      <c r="G5" s="108"/>
    </row>
    <row r="6" spans="1:7" ht="27" customHeight="1" x14ac:dyDescent="0.25">
      <c r="A6" s="108"/>
      <c r="B6" s="108"/>
      <c r="C6" s="108"/>
      <c r="D6" s="108" t="s">
        <v>36</v>
      </c>
      <c r="E6" s="108"/>
      <c r="F6" s="108" t="s">
        <v>2</v>
      </c>
      <c r="G6" s="108"/>
    </row>
    <row r="7" spans="1:7" ht="21" x14ac:dyDescent="0.25">
      <c r="A7" s="108"/>
      <c r="B7" s="90" t="s">
        <v>1</v>
      </c>
      <c r="C7" s="90" t="s">
        <v>35</v>
      </c>
      <c r="D7" s="90" t="s">
        <v>1</v>
      </c>
      <c r="E7" s="90" t="s">
        <v>35</v>
      </c>
      <c r="F7" s="90" t="s">
        <v>1</v>
      </c>
      <c r="G7" s="90" t="s">
        <v>35</v>
      </c>
    </row>
    <row r="8" spans="1:7" x14ac:dyDescent="0.25">
      <c r="A8" s="90">
        <v>1</v>
      </c>
      <c r="B8" s="90">
        <v>2</v>
      </c>
      <c r="C8" s="90">
        <v>3</v>
      </c>
      <c r="D8" s="90">
        <v>4</v>
      </c>
      <c r="E8" s="90">
        <v>5</v>
      </c>
      <c r="F8" s="90" t="s">
        <v>30</v>
      </c>
      <c r="G8" s="90" t="s">
        <v>31</v>
      </c>
    </row>
    <row r="9" spans="1:7" x14ac:dyDescent="0.25">
      <c r="A9" s="91" t="s">
        <v>22</v>
      </c>
      <c r="B9" s="92">
        <f>B10+B13</f>
        <v>256030.1</v>
      </c>
      <c r="C9" s="92">
        <v>3536.4</v>
      </c>
      <c r="D9" s="93">
        <f>D10+D13</f>
        <v>-17204.199999999997</v>
      </c>
      <c r="E9" s="93">
        <v>-2790</v>
      </c>
      <c r="F9" s="93"/>
      <c r="G9" s="93"/>
    </row>
    <row r="10" spans="1:7" ht="31.5" x14ac:dyDescent="0.25">
      <c r="A10" s="49" t="s">
        <v>32</v>
      </c>
      <c r="B10" s="93">
        <f>B11+B12</f>
        <v>178869.1</v>
      </c>
      <c r="C10" s="92">
        <v>2470.6</v>
      </c>
      <c r="D10" s="93">
        <f>D11+D12</f>
        <v>-20073.099999999999</v>
      </c>
      <c r="E10" s="93">
        <v>-264.7</v>
      </c>
      <c r="F10" s="93"/>
      <c r="G10" s="93"/>
    </row>
    <row r="11" spans="1:7" x14ac:dyDescent="0.25">
      <c r="A11" s="94" t="s">
        <v>4</v>
      </c>
      <c r="B11" s="95">
        <v>217200</v>
      </c>
      <c r="C11" s="96">
        <v>3000</v>
      </c>
      <c r="D11" s="95">
        <v>0</v>
      </c>
      <c r="E11" s="95">
        <v>0</v>
      </c>
      <c r="F11" s="95">
        <v>0</v>
      </c>
      <c r="G11" s="95">
        <v>0</v>
      </c>
    </row>
    <row r="12" spans="1:7" x14ac:dyDescent="0.25">
      <c r="A12" s="94" t="s">
        <v>5</v>
      </c>
      <c r="B12" s="95">
        <v>-38330.9</v>
      </c>
      <c r="C12" s="96">
        <v>-529.4</v>
      </c>
      <c r="D12" s="95">
        <v>-20073.099999999999</v>
      </c>
      <c r="E12" s="95">
        <v>-264.7</v>
      </c>
      <c r="F12" s="95">
        <f>D12/B12*100</f>
        <v>52.367932920959326</v>
      </c>
      <c r="G12" s="95">
        <f>E12/C12*100</f>
        <v>50</v>
      </c>
    </row>
    <row r="13" spans="1:7" ht="54" customHeight="1" x14ac:dyDescent="0.25">
      <c r="A13" s="49" t="s">
        <v>33</v>
      </c>
      <c r="B13" s="93">
        <f>B14+B15</f>
        <v>77161</v>
      </c>
      <c r="C13" s="92">
        <v>1065.8</v>
      </c>
      <c r="D13" s="93">
        <f>D14+D15</f>
        <v>2868.9</v>
      </c>
      <c r="E13" s="93">
        <f>E14+E15</f>
        <v>38.9</v>
      </c>
      <c r="F13" s="93"/>
      <c r="G13" s="93"/>
    </row>
    <row r="14" spans="1:7" x14ac:dyDescent="0.25">
      <c r="A14" s="94" t="s">
        <v>34</v>
      </c>
      <c r="B14" s="95">
        <v>88338.6</v>
      </c>
      <c r="C14" s="96">
        <v>1220.0999999999999</v>
      </c>
      <c r="D14" s="95">
        <v>3026.4</v>
      </c>
      <c r="E14" s="95">
        <v>41</v>
      </c>
      <c r="F14" s="95">
        <f>D14/B14*100</f>
        <v>3.4259089458062499</v>
      </c>
      <c r="G14" s="95">
        <f>E14/C14*100</f>
        <v>3.3603802966969925</v>
      </c>
    </row>
    <row r="15" spans="1:7" x14ac:dyDescent="0.25">
      <c r="A15" s="94" t="s">
        <v>5</v>
      </c>
      <c r="B15" s="95">
        <v>-11177.6</v>
      </c>
      <c r="C15" s="96">
        <v>-154.4</v>
      </c>
      <c r="D15" s="95">
        <v>-157.5</v>
      </c>
      <c r="E15" s="95">
        <v>-2.1</v>
      </c>
      <c r="F15" s="95">
        <f>D15/B15*100</f>
        <v>1.409068136272545</v>
      </c>
      <c r="G15" s="95">
        <f>E15/C15*100</f>
        <v>1.3601036269430051</v>
      </c>
    </row>
  </sheetData>
  <mergeCells count="6">
    <mergeCell ref="A3:G3"/>
    <mergeCell ref="F6:G6"/>
    <mergeCell ref="D6:E6"/>
    <mergeCell ref="D5:G5"/>
    <mergeCell ref="A5:A7"/>
    <mergeCell ref="B5:C6"/>
  </mergeCells>
  <printOptions horizontalCentered="1"/>
  <pageMargins left="0.78740157480314965" right="0.39370078740157483" top="0.74803149606299213" bottom="0.74803149606299213" header="0.31496062992125984" footer="0.31496062992125984"/>
  <pageSetup paperSize="9" scale="63" firstPageNumber="4" orientation="portrait"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17"/>
  <sheetViews>
    <sheetView view="pageBreakPreview" zoomScale="85" zoomScaleNormal="100" zoomScaleSheetLayoutView="85" workbookViewId="0">
      <selection activeCell="B1" sqref="B1"/>
    </sheetView>
  </sheetViews>
  <sheetFormatPr defaultRowHeight="15" x14ac:dyDescent="0.25"/>
  <cols>
    <col min="1" max="1" width="47.7109375" customWidth="1"/>
    <col min="2" max="2" width="67.42578125" customWidth="1"/>
    <col min="3" max="3" width="10.7109375" bestFit="1" customWidth="1"/>
  </cols>
  <sheetData>
    <row r="1" spans="1:3" ht="15.75" x14ac:dyDescent="0.25">
      <c r="A1" s="27"/>
      <c r="B1" s="29" t="s">
        <v>38</v>
      </c>
    </row>
    <row r="2" spans="1:3" ht="15.75" x14ac:dyDescent="0.25">
      <c r="A2" s="27"/>
      <c r="B2" s="27"/>
    </row>
    <row r="3" spans="1:3" ht="30" customHeight="1" x14ac:dyDescent="0.25">
      <c r="A3" s="98" t="s">
        <v>39</v>
      </c>
      <c r="B3" s="98"/>
    </row>
    <row r="4" spans="1:3" x14ac:dyDescent="0.25">
      <c r="B4" s="88" t="s">
        <v>178</v>
      </c>
    </row>
    <row r="5" spans="1:3" ht="42" customHeight="1" x14ac:dyDescent="0.25">
      <c r="A5" s="14" t="s">
        <v>40</v>
      </c>
      <c r="B5" s="14" t="s">
        <v>42</v>
      </c>
    </row>
    <row r="6" spans="1:3" ht="54.75" customHeight="1" x14ac:dyDescent="0.25">
      <c r="A6" s="87" t="s">
        <v>176</v>
      </c>
      <c r="B6" s="16">
        <v>4887771.3</v>
      </c>
      <c r="C6" s="33"/>
    </row>
    <row r="7" spans="1:3" x14ac:dyDescent="0.25">
      <c r="A7" s="15" t="s">
        <v>177</v>
      </c>
      <c r="B7" s="16">
        <v>0</v>
      </c>
    </row>
    <row r="8" spans="1:3" x14ac:dyDescent="0.25">
      <c r="A8" s="34" t="s">
        <v>41</v>
      </c>
      <c r="B8" s="17">
        <v>824.6</v>
      </c>
    </row>
    <row r="9" spans="1:3" ht="45" x14ac:dyDescent="0.25">
      <c r="A9" s="112" t="s">
        <v>179</v>
      </c>
      <c r="B9" s="18" t="s">
        <v>180</v>
      </c>
    </row>
    <row r="10" spans="1:3" ht="30" x14ac:dyDescent="0.25">
      <c r="A10" s="112"/>
      <c r="B10" s="19" t="s">
        <v>181</v>
      </c>
    </row>
    <row r="11" spans="1:3" ht="30" x14ac:dyDescent="0.25">
      <c r="A11" s="112"/>
      <c r="B11" s="19" t="s">
        <v>182</v>
      </c>
    </row>
    <row r="12" spans="1:3" ht="36.75" customHeight="1" x14ac:dyDescent="0.25">
      <c r="A12" s="112"/>
      <c r="B12" s="19" t="s">
        <v>183</v>
      </c>
    </row>
    <row r="13" spans="1:3" ht="72" x14ac:dyDescent="0.25">
      <c r="A13" s="15" t="s">
        <v>184</v>
      </c>
      <c r="B13" s="16">
        <v>5122342.8</v>
      </c>
    </row>
    <row r="15" spans="1:3" ht="18" customHeight="1" x14ac:dyDescent="0.25">
      <c r="A15" s="110" t="s">
        <v>191</v>
      </c>
      <c r="B15" s="110"/>
    </row>
    <row r="16" spans="1:3" ht="41.25" customHeight="1" x14ac:dyDescent="0.25">
      <c r="A16" s="110" t="s">
        <v>185</v>
      </c>
      <c r="B16" s="110"/>
    </row>
    <row r="17" spans="1:2" ht="52.5" customHeight="1" x14ac:dyDescent="0.25">
      <c r="A17" s="111" t="s">
        <v>186</v>
      </c>
      <c r="B17" s="110"/>
    </row>
  </sheetData>
  <mergeCells count="5">
    <mergeCell ref="A16:B16"/>
    <mergeCell ref="A17:B17"/>
    <mergeCell ref="A15:B15"/>
    <mergeCell ref="A3:B3"/>
    <mergeCell ref="A9:A12"/>
  </mergeCells>
  <printOptions horizontalCentered="1"/>
  <pageMargins left="0.78740157480314965" right="0.39370078740157483" top="0.74803149606299213" bottom="0.74803149606299213" header="0.31496062992125984" footer="0.31496062992125984"/>
  <pageSetup paperSize="9" scale="75" firstPageNumber="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9"/>
  <sheetViews>
    <sheetView view="pageBreakPreview" zoomScaleNormal="100" zoomScaleSheetLayoutView="100" workbookViewId="0">
      <selection activeCell="H1" sqref="H1"/>
    </sheetView>
  </sheetViews>
  <sheetFormatPr defaultRowHeight="15" x14ac:dyDescent="0.25"/>
  <cols>
    <col min="1" max="1" width="23.28515625" customWidth="1"/>
    <col min="2" max="3" width="10.85546875" customWidth="1"/>
    <col min="4" max="8" width="10.140625" customWidth="1"/>
  </cols>
  <sheetData>
    <row r="1" spans="1:9" ht="15.75" x14ac:dyDescent="0.25">
      <c r="A1" s="27"/>
      <c r="B1" s="27"/>
      <c r="C1" s="27"/>
      <c r="D1" s="27"/>
      <c r="E1" s="27"/>
      <c r="F1" s="27"/>
      <c r="G1" s="27"/>
      <c r="H1" s="29" t="s">
        <v>43</v>
      </c>
    </row>
    <row r="2" spans="1:9" ht="15.75" x14ac:dyDescent="0.25">
      <c r="A2" s="27"/>
      <c r="B2" s="27"/>
      <c r="C2" s="27"/>
      <c r="D2" s="27"/>
      <c r="E2" s="27"/>
      <c r="F2" s="27"/>
      <c r="G2" s="27"/>
      <c r="H2" s="27"/>
    </row>
    <row r="3" spans="1:9" ht="30.75" customHeight="1" x14ac:dyDescent="0.25">
      <c r="A3" s="114" t="s">
        <v>192</v>
      </c>
      <c r="B3" s="114"/>
      <c r="C3" s="114"/>
      <c r="D3" s="114"/>
      <c r="E3" s="114"/>
      <c r="F3" s="114"/>
      <c r="G3" s="114"/>
      <c r="H3" s="114"/>
    </row>
    <row r="4" spans="1:9" ht="15.75" x14ac:dyDescent="0.25">
      <c r="A4" s="27"/>
      <c r="B4" s="27"/>
      <c r="C4" s="27"/>
      <c r="D4" s="27"/>
      <c r="E4" s="27"/>
      <c r="F4" s="27"/>
      <c r="G4" s="27"/>
      <c r="H4" s="27"/>
    </row>
    <row r="5" spans="1:9" x14ac:dyDescent="0.25">
      <c r="G5" s="115" t="s">
        <v>44</v>
      </c>
      <c r="H5" s="115"/>
    </row>
    <row r="6" spans="1:9" ht="48" customHeight="1" x14ac:dyDescent="0.25">
      <c r="A6" s="116" t="s">
        <v>37</v>
      </c>
      <c r="B6" s="116" t="s">
        <v>58</v>
      </c>
      <c r="C6" s="116"/>
      <c r="D6" s="117" t="s">
        <v>57</v>
      </c>
      <c r="E6" s="117"/>
      <c r="F6" s="116" t="s">
        <v>193</v>
      </c>
      <c r="G6" s="116"/>
      <c r="H6" s="116"/>
    </row>
    <row r="7" spans="1:9" ht="38.25" customHeight="1" x14ac:dyDescent="0.25">
      <c r="A7" s="116"/>
      <c r="B7" s="4" t="s">
        <v>133</v>
      </c>
      <c r="C7" s="4" t="s">
        <v>134</v>
      </c>
      <c r="D7" s="4" t="s">
        <v>55</v>
      </c>
      <c r="E7" s="4" t="s">
        <v>134</v>
      </c>
      <c r="F7" s="4" t="s">
        <v>36</v>
      </c>
      <c r="G7" s="4" t="s">
        <v>2</v>
      </c>
      <c r="H7" s="4" t="s">
        <v>56</v>
      </c>
      <c r="I7" s="20"/>
    </row>
    <row r="8" spans="1:9" ht="38.25" x14ac:dyDescent="0.25">
      <c r="A8" s="21" t="s">
        <v>45</v>
      </c>
      <c r="B8" s="59">
        <f>B9+B18</f>
        <v>14751.445453100001</v>
      </c>
      <c r="C8" s="60">
        <f>C9+C18</f>
        <v>15434.446503199999</v>
      </c>
      <c r="D8" s="59">
        <f>D9+D18</f>
        <v>99.999999999999986</v>
      </c>
      <c r="E8" s="59">
        <f>E9+E18</f>
        <v>100.00000000000001</v>
      </c>
      <c r="F8" s="61">
        <f>C8-B8</f>
        <v>683.00105009999788</v>
      </c>
      <c r="G8" s="62">
        <f>C8/B8*100-100</f>
        <v>4.6300618625577954</v>
      </c>
      <c r="H8" s="63"/>
    </row>
    <row r="9" spans="1:9" ht="25.5" x14ac:dyDescent="0.25">
      <c r="A9" s="21" t="s">
        <v>46</v>
      </c>
      <c r="B9" s="60">
        <f>14056.2</f>
        <v>14056.2</v>
      </c>
      <c r="C9" s="60">
        <v>14732.322369</v>
      </c>
      <c r="D9" s="64">
        <f>B9/B8*100</f>
        <v>95.28693336995056</v>
      </c>
      <c r="E9" s="64">
        <f>C9/C8*100</f>
        <v>95.450927676256953</v>
      </c>
      <c r="F9" s="61">
        <f>C9-B9</f>
        <v>676.1223689999988</v>
      </c>
      <c r="G9" s="62">
        <f>C9/B9*100-100</f>
        <v>4.8101362316984648</v>
      </c>
      <c r="H9" s="62">
        <f>E9-D9</f>
        <v>0.16399430630639245</v>
      </c>
    </row>
    <row r="10" spans="1:9" ht="38.25" x14ac:dyDescent="0.25">
      <c r="A10" s="22" t="s">
        <v>47</v>
      </c>
      <c r="B10" s="47"/>
      <c r="C10" s="46"/>
      <c r="D10" s="47"/>
      <c r="E10" s="47"/>
      <c r="F10" s="63"/>
      <c r="G10" s="63"/>
      <c r="H10" s="63"/>
    </row>
    <row r="11" spans="1:9" ht="51" x14ac:dyDescent="0.25">
      <c r="A11" s="23" t="s">
        <v>48</v>
      </c>
      <c r="B11" s="65">
        <v>8102.2</v>
      </c>
      <c r="C11" s="65">
        <v>8806.7000000000007</v>
      </c>
      <c r="D11" s="66">
        <f>B11/B9*100</f>
        <v>57.641467822028716</v>
      </c>
      <c r="E11" s="66">
        <f>C11/C9*100</f>
        <v>59.778083722436094</v>
      </c>
      <c r="F11" s="66">
        <f>C11-B11</f>
        <v>704.50000000000091</v>
      </c>
      <c r="G11" s="66">
        <f>C11/B11*100-100</f>
        <v>8.6951692133001188</v>
      </c>
      <c r="H11" s="66">
        <f>E11-D11</f>
        <v>2.1366159004073779</v>
      </c>
    </row>
    <row r="12" spans="1:9" ht="38.25" x14ac:dyDescent="0.25">
      <c r="A12" s="23" t="s">
        <v>49</v>
      </c>
      <c r="B12" s="65">
        <v>4709.3</v>
      </c>
      <c r="C12" s="65">
        <v>4709.3</v>
      </c>
      <c r="D12" s="66">
        <f>B12/B9*100</f>
        <v>33.503365063103821</v>
      </c>
      <c r="E12" s="66">
        <f>C12/C9*100</f>
        <v>31.965768071362522</v>
      </c>
      <c r="F12" s="66">
        <f t="shared" ref="F12:F16" si="0">C12-B12</f>
        <v>0</v>
      </c>
      <c r="G12" s="66">
        <f t="shared" ref="G12:G17" si="1">C12/B12*100-100</f>
        <v>0</v>
      </c>
      <c r="H12" s="66">
        <f t="shared" ref="H12:H17" si="2">E12-D12</f>
        <v>-1.5375969917412995</v>
      </c>
    </row>
    <row r="13" spans="1:9" ht="38.25" x14ac:dyDescent="0.25">
      <c r="A13" s="23" t="s">
        <v>50</v>
      </c>
      <c r="B13" s="65">
        <v>282.60000000000002</v>
      </c>
      <c r="C13" s="65">
        <v>253.1</v>
      </c>
      <c r="D13" s="66">
        <f>B13/B9*100</f>
        <v>2.0105007043155334</v>
      </c>
      <c r="E13" s="66">
        <f>C13/C9*100</f>
        <v>1.7179911874082885</v>
      </c>
      <c r="F13" s="66">
        <f t="shared" si="0"/>
        <v>-29.500000000000028</v>
      </c>
      <c r="G13" s="66">
        <f t="shared" si="1"/>
        <v>-10.438782731776371</v>
      </c>
      <c r="H13" s="66">
        <f t="shared" si="2"/>
        <v>-0.29250951690724492</v>
      </c>
    </row>
    <row r="14" spans="1:9" ht="38.25" x14ac:dyDescent="0.25">
      <c r="A14" s="23" t="s">
        <v>51</v>
      </c>
      <c r="B14" s="65">
        <v>574.79999999999995</v>
      </c>
      <c r="C14" s="65">
        <v>656.7</v>
      </c>
      <c r="D14" s="66">
        <f>B14/B9*100</f>
        <v>4.0892986724719336</v>
      </c>
      <c r="E14" s="66">
        <f>C14/C9*100</f>
        <v>4.4575456845951136</v>
      </c>
      <c r="F14" s="66">
        <f t="shared" si="0"/>
        <v>81.900000000000091</v>
      </c>
      <c r="G14" s="66">
        <f t="shared" si="1"/>
        <v>14.248434237995838</v>
      </c>
      <c r="H14" s="66">
        <f t="shared" si="2"/>
        <v>0.36824701212318001</v>
      </c>
    </row>
    <row r="15" spans="1:9" ht="51" x14ac:dyDescent="0.25">
      <c r="A15" s="24" t="s">
        <v>52</v>
      </c>
      <c r="B15" s="65">
        <v>215.3</v>
      </c>
      <c r="C15" s="65">
        <v>144.69999999999999</v>
      </c>
      <c r="D15" s="66">
        <f>B15/B9*100</f>
        <v>1.5317084275977861</v>
      </c>
      <c r="E15" s="66">
        <f>C15/C9*100</f>
        <v>0.98219409252461221</v>
      </c>
      <c r="F15" s="66">
        <v>-70.7</v>
      </c>
      <c r="G15" s="66">
        <f t="shared" si="1"/>
        <v>-32.791453785415698</v>
      </c>
      <c r="H15" s="66">
        <f t="shared" si="2"/>
        <v>-0.54951433507317393</v>
      </c>
    </row>
    <row r="16" spans="1:9" ht="76.5" x14ac:dyDescent="0.25">
      <c r="A16" s="23" t="s">
        <v>53</v>
      </c>
      <c r="B16" s="65">
        <v>132</v>
      </c>
      <c r="C16" s="65">
        <v>132</v>
      </c>
      <c r="D16" s="66">
        <f>B16/B9*100</f>
        <v>0.93908737781192642</v>
      </c>
      <c r="E16" s="66">
        <f>C16/C9*100</f>
        <v>0.89598908233067598</v>
      </c>
      <c r="F16" s="66">
        <f t="shared" si="0"/>
        <v>0</v>
      </c>
      <c r="G16" s="66">
        <f t="shared" si="1"/>
        <v>0</v>
      </c>
      <c r="H16" s="66">
        <f t="shared" si="2"/>
        <v>-4.3098295481250437E-2</v>
      </c>
    </row>
    <row r="17" spans="1:8" ht="38.25" x14ac:dyDescent="0.25">
      <c r="A17" s="24" t="s">
        <v>175</v>
      </c>
      <c r="B17" s="65">
        <v>39.9</v>
      </c>
      <c r="C17" s="65">
        <v>29.8</v>
      </c>
      <c r="D17" s="66">
        <f>B17/B9*100</f>
        <v>0.28386050283860503</v>
      </c>
      <c r="E17" s="66">
        <f>C17/C9*100</f>
        <v>0.20227632313222838</v>
      </c>
      <c r="F17" s="66">
        <v>-10.199999999999999</v>
      </c>
      <c r="G17" s="66">
        <f t="shared" si="1"/>
        <v>-25.313283208020039</v>
      </c>
      <c r="H17" s="66">
        <f t="shared" si="2"/>
        <v>-8.1584179706376658E-2</v>
      </c>
    </row>
    <row r="18" spans="1:8" ht="51" x14ac:dyDescent="0.25">
      <c r="A18" s="21" t="s">
        <v>54</v>
      </c>
      <c r="B18" s="67">
        <v>695.24545309999996</v>
      </c>
      <c r="C18" s="67">
        <v>702.12413419999996</v>
      </c>
      <c r="D18" s="59">
        <f>B18/B8*100</f>
        <v>4.7130666300494291</v>
      </c>
      <c r="E18" s="59">
        <f>C18/C8*100</f>
        <v>4.5490723237430624</v>
      </c>
      <c r="F18" s="62">
        <f>C18-B18</f>
        <v>6.8786810999999943</v>
      </c>
      <c r="G18" s="62">
        <f>C18/B18*100-100</f>
        <v>0.98938886537538906</v>
      </c>
      <c r="H18" s="62">
        <f>E18-D18</f>
        <v>-0.16399430630636669</v>
      </c>
    </row>
    <row r="19" spans="1:8" x14ac:dyDescent="0.25">
      <c r="A19" s="113" t="s">
        <v>59</v>
      </c>
      <c r="B19" s="113"/>
      <c r="C19" s="113"/>
      <c r="D19" s="113"/>
      <c r="E19" s="113"/>
      <c r="F19" s="113"/>
      <c r="G19" s="113"/>
      <c r="H19" s="113"/>
    </row>
  </sheetData>
  <mergeCells count="7">
    <mergeCell ref="A19:H19"/>
    <mergeCell ref="A3:H3"/>
    <mergeCell ref="G5:H5"/>
    <mergeCell ref="B6:C6"/>
    <mergeCell ref="D6:E6"/>
    <mergeCell ref="F6:H6"/>
    <mergeCell ref="A6:A7"/>
  </mergeCells>
  <printOptions horizontalCentered="1"/>
  <pageMargins left="0.78740157480314965" right="0.39370078740157483" top="0.74803149606299213" bottom="0.74803149606299213" header="0.31496062992125984" footer="0.31496062992125984"/>
  <pageSetup paperSize="9" scale="91" firstPageNumber="6"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9"/>
  <sheetViews>
    <sheetView view="pageBreakPreview" zoomScaleNormal="100" zoomScaleSheetLayoutView="100" workbookViewId="0">
      <selection activeCell="E1" sqref="E1"/>
    </sheetView>
  </sheetViews>
  <sheetFormatPr defaultRowHeight="15" x14ac:dyDescent="0.25"/>
  <cols>
    <col min="1" max="1" width="32.42578125" customWidth="1"/>
    <col min="2" max="5" width="21" customWidth="1"/>
  </cols>
  <sheetData>
    <row r="1" spans="1:5" ht="15.75" x14ac:dyDescent="0.25">
      <c r="A1" s="27"/>
      <c r="B1" s="27"/>
      <c r="C1" s="27"/>
      <c r="D1" s="27"/>
      <c r="E1" s="29" t="s">
        <v>60</v>
      </c>
    </row>
    <row r="2" spans="1:5" ht="15.75" x14ac:dyDescent="0.25">
      <c r="A2" s="27"/>
      <c r="B2" s="27"/>
      <c r="C2" s="27"/>
      <c r="D2" s="27"/>
      <c r="E2" s="27"/>
    </row>
    <row r="3" spans="1:5" ht="36" customHeight="1" x14ac:dyDescent="0.25">
      <c r="A3" s="98" t="s">
        <v>135</v>
      </c>
      <c r="B3" s="98"/>
      <c r="C3" s="98"/>
      <c r="D3" s="98"/>
      <c r="E3" s="98"/>
    </row>
    <row r="4" spans="1:5" ht="15.75" x14ac:dyDescent="0.25">
      <c r="A4" s="27"/>
      <c r="B4" s="27"/>
      <c r="C4" s="27"/>
      <c r="D4" s="27"/>
      <c r="E4" s="27"/>
    </row>
    <row r="5" spans="1:5" ht="94.5" x14ac:dyDescent="0.25">
      <c r="A5" s="35" t="s">
        <v>61</v>
      </c>
      <c r="B5" s="35" t="s">
        <v>136</v>
      </c>
      <c r="C5" s="35" t="s">
        <v>137</v>
      </c>
      <c r="D5" s="35" t="s">
        <v>62</v>
      </c>
      <c r="E5" s="35" t="s">
        <v>112</v>
      </c>
    </row>
    <row r="6" spans="1:5" x14ac:dyDescent="0.25">
      <c r="A6" s="35">
        <v>1</v>
      </c>
      <c r="B6" s="35">
        <v>2</v>
      </c>
      <c r="C6" s="35">
        <v>3</v>
      </c>
      <c r="D6" s="35" t="s">
        <v>113</v>
      </c>
      <c r="E6" s="35">
        <v>5</v>
      </c>
    </row>
    <row r="7" spans="1:5" ht="45" x14ac:dyDescent="0.25">
      <c r="A7" s="77" t="s">
        <v>63</v>
      </c>
      <c r="B7" s="78" t="s">
        <v>64</v>
      </c>
      <c r="C7" s="79">
        <v>0</v>
      </c>
      <c r="D7" s="79">
        <v>0</v>
      </c>
      <c r="E7" s="78"/>
    </row>
    <row r="8" spans="1:5" x14ac:dyDescent="0.25">
      <c r="A8" s="80" t="s">
        <v>114</v>
      </c>
      <c r="B8" s="81" t="s">
        <v>64</v>
      </c>
      <c r="C8" s="82">
        <v>0</v>
      </c>
      <c r="D8" s="82">
        <v>0</v>
      </c>
      <c r="E8" s="81"/>
    </row>
    <row r="9" spans="1:5" ht="42" x14ac:dyDescent="0.25">
      <c r="A9" s="83" t="s">
        <v>65</v>
      </c>
      <c r="B9" s="81"/>
      <c r="C9" s="82"/>
      <c r="D9" s="82"/>
      <c r="E9" s="81"/>
    </row>
  </sheetData>
  <mergeCells count="1">
    <mergeCell ref="A3:E3"/>
  </mergeCells>
  <printOptions horizontalCentered="1"/>
  <pageMargins left="0.78740157480314965" right="0.39370078740157483" top="0.74803149606299213" bottom="0.74803149606299213" header="0.31496062992125984" footer="0.31496062992125984"/>
  <pageSetup paperSize="9" scale="63" firstPageNumber="7"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7"/>
  <sheetViews>
    <sheetView view="pageBreakPreview" zoomScaleNormal="100" zoomScaleSheetLayoutView="100" workbookViewId="0">
      <selection activeCell="H1" sqref="H1"/>
    </sheetView>
  </sheetViews>
  <sheetFormatPr defaultRowHeight="15" x14ac:dyDescent="0.25"/>
  <cols>
    <col min="1" max="1" width="29.5703125" customWidth="1"/>
    <col min="2" max="8" width="14.28515625" customWidth="1"/>
  </cols>
  <sheetData>
    <row r="1" spans="1:8" ht="15.75" x14ac:dyDescent="0.25">
      <c r="A1" s="27"/>
      <c r="B1" s="27"/>
      <c r="C1" s="27"/>
      <c r="D1" s="27"/>
      <c r="E1" s="27"/>
      <c r="F1" s="27"/>
      <c r="G1" s="27"/>
      <c r="H1" s="29" t="s">
        <v>66</v>
      </c>
    </row>
    <row r="2" spans="1:8" ht="15.75" x14ac:dyDescent="0.25">
      <c r="A2" s="27"/>
      <c r="B2" s="27"/>
      <c r="C2" s="27"/>
      <c r="D2" s="27"/>
      <c r="E2" s="27"/>
      <c r="F2" s="27"/>
      <c r="G2" s="27"/>
      <c r="H2" s="27"/>
    </row>
    <row r="3" spans="1:8" ht="33" customHeight="1" x14ac:dyDescent="0.25">
      <c r="A3" s="98" t="s">
        <v>194</v>
      </c>
      <c r="B3" s="98"/>
      <c r="C3" s="98"/>
      <c r="D3" s="98"/>
      <c r="E3" s="98"/>
      <c r="F3" s="98"/>
      <c r="G3" s="98"/>
      <c r="H3" s="98"/>
    </row>
    <row r="4" spans="1:8" ht="15.75" x14ac:dyDescent="0.25">
      <c r="A4" s="27"/>
      <c r="B4" s="27"/>
      <c r="C4" s="27"/>
      <c r="D4" s="27"/>
      <c r="E4" s="27"/>
      <c r="F4" s="27"/>
      <c r="G4" s="27"/>
      <c r="H4" s="27"/>
    </row>
    <row r="5" spans="1:8" x14ac:dyDescent="0.25">
      <c r="G5" s="115" t="s">
        <v>67</v>
      </c>
      <c r="H5" s="115"/>
    </row>
    <row r="6" spans="1:8" ht="27.75" customHeight="1" x14ac:dyDescent="0.25">
      <c r="A6" s="118" t="s">
        <v>68</v>
      </c>
      <c r="B6" s="118" t="s">
        <v>69</v>
      </c>
      <c r="C6" s="118"/>
      <c r="D6" s="118" t="s">
        <v>57</v>
      </c>
      <c r="E6" s="118"/>
      <c r="F6" s="118" t="s">
        <v>195</v>
      </c>
      <c r="G6" s="118"/>
      <c r="H6" s="118"/>
    </row>
    <row r="7" spans="1:8" ht="21" x14ac:dyDescent="0.25">
      <c r="A7" s="118"/>
      <c r="B7" s="1" t="s">
        <v>138</v>
      </c>
      <c r="C7" s="1" t="s">
        <v>139</v>
      </c>
      <c r="D7" s="1" t="s">
        <v>138</v>
      </c>
      <c r="E7" s="1" t="s">
        <v>139</v>
      </c>
      <c r="F7" s="1" t="s">
        <v>36</v>
      </c>
      <c r="G7" s="1" t="s">
        <v>2</v>
      </c>
      <c r="H7" s="1" t="s">
        <v>80</v>
      </c>
    </row>
    <row r="8" spans="1:8" ht="24" x14ac:dyDescent="0.25">
      <c r="A8" s="30" t="s">
        <v>70</v>
      </c>
      <c r="B8" s="68">
        <f>B10+B13+B17</f>
        <v>56702.899999999994</v>
      </c>
      <c r="C8" s="68">
        <v>56104.6</v>
      </c>
      <c r="D8" s="68">
        <v>100</v>
      </c>
      <c r="E8" s="68">
        <f>E10+E13+E17</f>
        <v>99.999821761495483</v>
      </c>
      <c r="F8" s="69">
        <f>C8-B8</f>
        <v>-598.29999999999563</v>
      </c>
      <c r="G8" s="70">
        <f>C8/B8*100-100</f>
        <v>-1.0551488548204588</v>
      </c>
      <c r="H8" s="70" t="s">
        <v>28</v>
      </c>
    </row>
    <row r="9" spans="1:8" x14ac:dyDescent="0.25">
      <c r="A9" s="31" t="s">
        <v>71</v>
      </c>
      <c r="B9" s="71"/>
      <c r="C9" s="72"/>
      <c r="D9" s="71"/>
      <c r="E9" s="71"/>
      <c r="F9" s="69"/>
      <c r="G9" s="70"/>
      <c r="H9" s="70"/>
    </row>
    <row r="10" spans="1:8" ht="48" x14ac:dyDescent="0.25">
      <c r="A10" s="30" t="s">
        <v>72</v>
      </c>
      <c r="B10" s="68">
        <f>B11+B12</f>
        <v>38260.399999999994</v>
      </c>
      <c r="C10" s="68">
        <f>C11+C12</f>
        <v>37795.399999999994</v>
      </c>
      <c r="D10" s="68">
        <f>B10/B8*100</f>
        <v>67.475208499036199</v>
      </c>
      <c r="E10" s="68">
        <f>C10/C8*100</f>
        <v>67.365955732685009</v>
      </c>
      <c r="F10" s="69">
        <f t="shared" ref="F10:F17" si="0">C10-B10</f>
        <v>-465</v>
      </c>
      <c r="G10" s="70">
        <f t="shared" ref="G10:G17" si="1">C10/B10*100-100</f>
        <v>-1.2153558248214864</v>
      </c>
      <c r="H10" s="70">
        <f t="shared" ref="H10:H16" si="2">E10-D10</f>
        <v>-0.10925276635119019</v>
      </c>
    </row>
    <row r="11" spans="1:8" ht="24" x14ac:dyDescent="0.25">
      <c r="A11" s="32" t="s">
        <v>73</v>
      </c>
      <c r="B11" s="72">
        <v>38257.699999999997</v>
      </c>
      <c r="C11" s="72">
        <v>37792.699999999997</v>
      </c>
      <c r="D11" s="72">
        <f>B11/B8*100</f>
        <v>67.470446837816056</v>
      </c>
      <c r="E11" s="72">
        <f>C11/C8*100</f>
        <v>67.361143293063307</v>
      </c>
      <c r="F11" s="69">
        <f t="shared" si="0"/>
        <v>-465</v>
      </c>
      <c r="G11" s="70">
        <f t="shared" si="1"/>
        <v>-1.2154415973777901</v>
      </c>
      <c r="H11" s="70">
        <f t="shared" si="2"/>
        <v>-0.10930354475274839</v>
      </c>
    </row>
    <row r="12" spans="1:8" x14ac:dyDescent="0.25">
      <c r="A12" s="32" t="s">
        <v>74</v>
      </c>
      <c r="B12" s="72">
        <v>2.7</v>
      </c>
      <c r="C12" s="72">
        <v>2.7</v>
      </c>
      <c r="D12" s="73">
        <f>B12/B8*100</f>
        <v>4.7616612201492343E-3</v>
      </c>
      <c r="E12" s="73">
        <f>C12/C8*100</f>
        <v>4.8124396217065985E-3</v>
      </c>
      <c r="F12" s="74" t="s">
        <v>28</v>
      </c>
      <c r="G12" s="70" t="s">
        <v>28</v>
      </c>
      <c r="H12" s="70">
        <f t="shared" si="2"/>
        <v>5.0778401557364204E-5</v>
      </c>
    </row>
    <row r="13" spans="1:8" ht="60" x14ac:dyDescent="0.25">
      <c r="A13" s="30" t="s">
        <v>75</v>
      </c>
      <c r="B13" s="68">
        <f>B14+B15+B16</f>
        <v>845.9</v>
      </c>
      <c r="C13" s="68">
        <f>C14+C15+C16</f>
        <v>883.1</v>
      </c>
      <c r="D13" s="68">
        <f>B13/B8*100</f>
        <v>1.4918108244904582</v>
      </c>
      <c r="E13" s="68">
        <f>C13/C8*100</f>
        <v>1.5740242333070729</v>
      </c>
      <c r="F13" s="69">
        <f t="shared" si="0"/>
        <v>37.200000000000045</v>
      </c>
      <c r="G13" s="70">
        <f t="shared" si="1"/>
        <v>4.3976829412460035</v>
      </c>
      <c r="H13" s="70">
        <f t="shared" si="2"/>
        <v>8.2213408816614653E-2</v>
      </c>
    </row>
    <row r="14" spans="1:8" ht="24" x14ac:dyDescent="0.25">
      <c r="A14" s="32" t="s">
        <v>76</v>
      </c>
      <c r="B14" s="72">
        <v>349.5</v>
      </c>
      <c r="C14" s="72">
        <v>349.5</v>
      </c>
      <c r="D14" s="72">
        <f>B14/B8*100</f>
        <v>0.61637059127487315</v>
      </c>
      <c r="E14" s="72">
        <f>C14/C8*100</f>
        <v>0.62294357325424299</v>
      </c>
      <c r="F14" s="69">
        <f t="shared" si="0"/>
        <v>0</v>
      </c>
      <c r="G14" s="70">
        <f t="shared" si="1"/>
        <v>0</v>
      </c>
      <c r="H14" s="70">
        <f t="shared" si="2"/>
        <v>6.5729819793698407E-3</v>
      </c>
    </row>
    <row r="15" spans="1:8" ht="24" x14ac:dyDescent="0.25">
      <c r="A15" s="32" t="s">
        <v>77</v>
      </c>
      <c r="B15" s="72">
        <v>473.8</v>
      </c>
      <c r="C15" s="72">
        <v>512.4</v>
      </c>
      <c r="D15" s="72">
        <f>B15/B8*100</f>
        <v>0.83558336522470633</v>
      </c>
      <c r="E15" s="72">
        <f>C15/C8*100</f>
        <v>0.91329409709720766</v>
      </c>
      <c r="F15" s="69">
        <f t="shared" si="0"/>
        <v>38.599999999999966</v>
      </c>
      <c r="G15" s="70">
        <f t="shared" si="1"/>
        <v>8.1468974250738597</v>
      </c>
      <c r="H15" s="70">
        <f t="shared" si="2"/>
        <v>7.7710731872501326E-2</v>
      </c>
    </row>
    <row r="16" spans="1:8" x14ac:dyDescent="0.25">
      <c r="A16" s="32" t="s">
        <v>78</v>
      </c>
      <c r="B16" s="72">
        <v>22.6</v>
      </c>
      <c r="C16" s="72">
        <v>21.2</v>
      </c>
      <c r="D16" s="75">
        <f>B16/B8*100</f>
        <v>3.9856867990878779E-2</v>
      </c>
      <c r="E16" s="75">
        <f>C16/C8*100</f>
        <v>3.7786562955622181E-2</v>
      </c>
      <c r="F16" s="69">
        <f t="shared" si="0"/>
        <v>-1.4000000000000021</v>
      </c>
      <c r="G16" s="70">
        <f t="shared" si="1"/>
        <v>-6.1946902654867415</v>
      </c>
      <c r="H16" s="70">
        <f t="shared" si="2"/>
        <v>-2.0703050352565977E-3</v>
      </c>
    </row>
    <row r="17" spans="1:8" ht="36" x14ac:dyDescent="0.25">
      <c r="A17" s="30" t="s">
        <v>79</v>
      </c>
      <c r="B17" s="68">
        <v>17596.599999999999</v>
      </c>
      <c r="C17" s="68">
        <v>17426</v>
      </c>
      <c r="D17" s="68">
        <f>B17/B8*100</f>
        <v>31.032980676473336</v>
      </c>
      <c r="E17" s="68">
        <f>C17/C8*100</f>
        <v>31.059841795503402</v>
      </c>
      <c r="F17" s="69">
        <f t="shared" si="0"/>
        <v>-170.59999999999854</v>
      </c>
      <c r="G17" s="70">
        <f t="shared" si="1"/>
        <v>-0.96950547264810893</v>
      </c>
      <c r="H17" s="76">
        <f>E17-D17</f>
        <v>2.686111903006605E-2</v>
      </c>
    </row>
  </sheetData>
  <mergeCells count="6">
    <mergeCell ref="A3:H3"/>
    <mergeCell ref="G5:H5"/>
    <mergeCell ref="A6:A7"/>
    <mergeCell ref="B6:C6"/>
    <mergeCell ref="D6:E6"/>
    <mergeCell ref="F6:H6"/>
  </mergeCells>
  <printOptions horizontalCentered="1"/>
  <pageMargins left="0.78740157480314965" right="0.39370078740157483" top="0.74803149606299213" bottom="0.74803149606299213" header="0.31496062992125984" footer="0.31496062992125984"/>
  <pageSetup paperSize="9" scale="67" firstPageNumber="8"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3"/>
  <sheetViews>
    <sheetView view="pageBreakPreview" zoomScaleNormal="100" zoomScaleSheetLayoutView="100" workbookViewId="0">
      <selection activeCell="G1" sqref="G1"/>
    </sheetView>
  </sheetViews>
  <sheetFormatPr defaultRowHeight="15" x14ac:dyDescent="0.25"/>
  <cols>
    <col min="1" max="1" width="8.28515625" customWidth="1"/>
    <col min="2" max="2" width="40" customWidth="1"/>
    <col min="3" max="3" width="17" customWidth="1"/>
    <col min="4" max="4" width="23.7109375" customWidth="1"/>
    <col min="5" max="5" width="14" customWidth="1"/>
    <col min="6" max="6" width="10.42578125" customWidth="1"/>
    <col min="7" max="7" width="15.140625" customWidth="1"/>
  </cols>
  <sheetData>
    <row r="1" spans="1:7" ht="15.75" x14ac:dyDescent="0.25">
      <c r="A1" s="27"/>
      <c r="B1" s="27"/>
      <c r="C1" s="27"/>
      <c r="D1" s="27"/>
      <c r="E1" s="27"/>
      <c r="F1" s="27"/>
      <c r="G1" s="37" t="s">
        <v>81</v>
      </c>
    </row>
    <row r="2" spans="1:7" ht="15.75" x14ac:dyDescent="0.25">
      <c r="A2" s="27"/>
      <c r="B2" s="27"/>
      <c r="C2" s="27"/>
      <c r="D2" s="27"/>
      <c r="E2" s="27"/>
      <c r="F2" s="27"/>
      <c r="G2" s="27"/>
    </row>
    <row r="3" spans="1:7" ht="31.5" customHeight="1" x14ac:dyDescent="0.25">
      <c r="A3" s="98" t="s">
        <v>140</v>
      </c>
      <c r="B3" s="98"/>
      <c r="C3" s="98"/>
      <c r="D3" s="98"/>
      <c r="E3" s="98"/>
      <c r="F3" s="98"/>
      <c r="G3" s="98"/>
    </row>
    <row r="4" spans="1:7" ht="15.75" x14ac:dyDescent="0.25">
      <c r="A4" s="27"/>
      <c r="B4" s="27"/>
      <c r="C4" s="27"/>
      <c r="D4" s="27"/>
      <c r="E4" s="27"/>
      <c r="F4" s="27"/>
      <c r="G4" s="27"/>
    </row>
    <row r="5" spans="1:7" x14ac:dyDescent="0.25">
      <c r="F5" s="120" t="s">
        <v>67</v>
      </c>
      <c r="G5" s="120"/>
    </row>
    <row r="6" spans="1:7" ht="72.75" customHeight="1" x14ac:dyDescent="0.25">
      <c r="A6" s="38" t="s">
        <v>82</v>
      </c>
      <c r="B6" s="38" t="s">
        <v>61</v>
      </c>
      <c r="C6" s="38" t="s">
        <v>83</v>
      </c>
      <c r="D6" s="38" t="s">
        <v>141</v>
      </c>
      <c r="E6" s="38" t="s">
        <v>142</v>
      </c>
      <c r="F6" s="38" t="s">
        <v>62</v>
      </c>
      <c r="G6" s="38" t="s">
        <v>115</v>
      </c>
    </row>
    <row r="7" spans="1:7" ht="33.75" x14ac:dyDescent="0.25">
      <c r="A7" s="41">
        <v>1</v>
      </c>
      <c r="B7" s="2" t="s">
        <v>84</v>
      </c>
      <c r="C7" s="2" t="s">
        <v>85</v>
      </c>
      <c r="D7" s="40">
        <v>500</v>
      </c>
      <c r="E7" s="41">
        <v>0</v>
      </c>
      <c r="F7" s="41">
        <v>0</v>
      </c>
      <c r="G7" s="41"/>
    </row>
    <row r="8" spans="1:7" ht="33.75" x14ac:dyDescent="0.25">
      <c r="A8" s="41">
        <v>2</v>
      </c>
      <c r="B8" s="2" t="s">
        <v>86</v>
      </c>
      <c r="C8" s="2" t="s">
        <v>87</v>
      </c>
      <c r="D8" s="40">
        <v>50</v>
      </c>
      <c r="E8" s="41">
        <v>0</v>
      </c>
      <c r="F8" s="41">
        <v>0</v>
      </c>
      <c r="G8" s="41"/>
    </row>
    <row r="9" spans="1:7" ht="67.5" x14ac:dyDescent="0.25">
      <c r="A9" s="25" t="s">
        <v>94</v>
      </c>
      <c r="B9" s="2" t="s">
        <v>88</v>
      </c>
      <c r="C9" s="2" t="s">
        <v>89</v>
      </c>
      <c r="D9" s="121">
        <v>50</v>
      </c>
      <c r="E9" s="122">
        <v>0</v>
      </c>
      <c r="F9" s="122">
        <v>0</v>
      </c>
      <c r="G9" s="41"/>
    </row>
    <row r="10" spans="1:7" ht="45" x14ac:dyDescent="0.25">
      <c r="A10" s="25" t="s">
        <v>95</v>
      </c>
      <c r="B10" s="2" t="s">
        <v>90</v>
      </c>
      <c r="C10" s="2" t="s">
        <v>87</v>
      </c>
      <c r="D10" s="121"/>
      <c r="E10" s="122"/>
      <c r="F10" s="122"/>
      <c r="G10" s="41"/>
    </row>
    <row r="11" spans="1:7" ht="117" customHeight="1" x14ac:dyDescent="0.25">
      <c r="A11" s="41">
        <v>4</v>
      </c>
      <c r="B11" s="2" t="s">
        <v>91</v>
      </c>
      <c r="C11" s="2" t="s">
        <v>92</v>
      </c>
      <c r="D11" s="40">
        <v>500</v>
      </c>
      <c r="E11" s="41">
        <v>0</v>
      </c>
      <c r="F11" s="41">
        <v>0</v>
      </c>
      <c r="G11" s="41"/>
    </row>
    <row r="12" spans="1:7" x14ac:dyDescent="0.25">
      <c r="A12" s="36"/>
      <c r="B12" s="39" t="s">
        <v>22</v>
      </c>
      <c r="C12" s="39"/>
      <c r="D12" s="26" t="s">
        <v>93</v>
      </c>
      <c r="E12" s="26">
        <v>0</v>
      </c>
      <c r="F12" s="38">
        <v>0</v>
      </c>
      <c r="G12" s="38"/>
    </row>
    <row r="13" spans="1:7" ht="26.25" customHeight="1" x14ac:dyDescent="0.25">
      <c r="A13" s="119" t="s">
        <v>187</v>
      </c>
      <c r="B13" s="119"/>
      <c r="C13" s="119"/>
      <c r="D13" s="119"/>
      <c r="E13" s="119"/>
      <c r="F13" s="119"/>
      <c r="G13" s="119"/>
    </row>
  </sheetData>
  <mergeCells count="6">
    <mergeCell ref="A13:G13"/>
    <mergeCell ref="A3:G3"/>
    <mergeCell ref="F5:G5"/>
    <mergeCell ref="D9:D10"/>
    <mergeCell ref="E9:E10"/>
    <mergeCell ref="F9:F10"/>
  </mergeCells>
  <printOptions horizontalCentered="1"/>
  <pageMargins left="0.78740157480314965" right="0.39370078740157483" top="0.74803149606299213" bottom="0.74803149606299213" header="0.31496062992125984" footer="0.31496062992125984"/>
  <pageSetup paperSize="9" scale="64" firstPageNumber="9"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Таблица 1</vt:lpstr>
      <vt:lpstr>Таблица 2</vt:lpstr>
      <vt:lpstr>Таблица 3</vt:lpstr>
      <vt:lpstr>Таблица 4</vt:lpstr>
      <vt:lpstr>Таблица 5</vt:lpstr>
      <vt:lpstr>Таблица 6</vt:lpstr>
      <vt:lpstr>Таблица 7</vt:lpstr>
      <vt:lpstr>Таблица 8</vt:lpstr>
      <vt:lpstr>Таблица 9</vt:lpstr>
      <vt:lpstr>Таблица 10</vt:lpstr>
      <vt:lpstr>'Таблица 1'!Заголовки_для_печати</vt:lpstr>
      <vt:lpstr>'Таблица 10'!Заголовки_для_печати</vt:lpstr>
      <vt:lpstr>'Таблица 2'!Заголовки_для_печати</vt:lpstr>
      <vt:lpstr>'Таблица 4'!Заголовки_для_печати</vt:lpstr>
      <vt:lpstr>'Таблица 5'!Заголовки_для_печати</vt:lpstr>
      <vt:lpstr>'Таблица 6'!Заголовки_для_печати</vt:lpstr>
      <vt:lpstr>'Таблица 7'!Заголовки_для_печати</vt:lpstr>
      <vt:lpstr>'Таблица 8'!Заголовки_для_печати</vt:lpstr>
      <vt:lpstr>'Таблица 9'!Заголовки_для_печати</vt:lpstr>
      <vt:lpstr>'Таблица 1'!Область_печати</vt:lpstr>
      <vt:lpstr>'Таблица 10'!Область_печати</vt:lpstr>
      <vt:lpstr>'Таблица 2'!Область_печати</vt:lpstr>
      <vt:lpstr>'Таблица 3'!Область_печати</vt:lpstr>
      <vt:lpstr>'Таблица 5'!Область_печати</vt:lpstr>
      <vt:lpstr>'Таблица 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2021-05-21T07:55:02Z</dcterms:modified>
</cp:coreProperties>
</file>