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codeName="ЭтаКнига" defaultThemeVersion="124226"/>
  <xr:revisionPtr revIDLastSave="0" documentId="13_ncr:1_{48B000FB-9FD8-4E32-B7CE-B7A699C57D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СУБЪЕКТЫ РФ - ОБЩ ИНФ 190" sheetId="3" r:id="rId1"/>
  </sheets>
  <definedNames>
    <definedName name="_xlnm._FilterDatabase" localSheetId="0" hidden="1">'СУБЪЕКТЫ РФ - ОБЩ ИНФ 190'!$A$8:$Z$102</definedName>
    <definedName name="_xlnm.Print_Area" localSheetId="0">'СУБЪЕКТЫ РФ - ОБЩ ИНФ 190'!$A$1:$Z$102</definedName>
  </definedNames>
  <calcPr calcId="191029"/>
</workbook>
</file>

<file path=xl/calcChain.xml><?xml version="1.0" encoding="utf-8"?>
<calcChain xmlns="http://schemas.openxmlformats.org/spreadsheetml/2006/main">
  <c r="Z22" i="3" l="1"/>
  <c r="Z17" i="3"/>
  <c r="Z18" i="3"/>
  <c r="Z102" i="3" l="1"/>
  <c r="Y102" i="3"/>
  <c r="V102" i="3"/>
  <c r="U102" i="3"/>
  <c r="R102" i="3"/>
  <c r="Q102" i="3"/>
  <c r="N102" i="3"/>
  <c r="M102" i="3"/>
  <c r="J102" i="3"/>
  <c r="I102" i="3"/>
  <c r="F102" i="3"/>
  <c r="E102" i="3"/>
  <c r="Y101" i="3"/>
  <c r="U101" i="3"/>
  <c r="R101" i="3"/>
  <c r="Q101" i="3"/>
  <c r="N101" i="3"/>
  <c r="M101" i="3"/>
  <c r="J101" i="3"/>
  <c r="I101" i="3"/>
  <c r="F101" i="3"/>
  <c r="E101" i="3"/>
  <c r="Z100" i="3"/>
  <c r="Y100" i="3"/>
  <c r="V100" i="3"/>
  <c r="U100" i="3"/>
  <c r="R100" i="3"/>
  <c r="Q100" i="3"/>
  <c r="N100" i="3"/>
  <c r="M100" i="3"/>
  <c r="J100" i="3"/>
  <c r="I100" i="3"/>
  <c r="F100" i="3"/>
  <c r="E100" i="3"/>
  <c r="Z99" i="3"/>
  <c r="Y99" i="3"/>
  <c r="V99" i="3"/>
  <c r="U99" i="3"/>
  <c r="R99" i="3"/>
  <c r="Q99" i="3"/>
  <c r="N99" i="3"/>
  <c r="M99" i="3"/>
  <c r="J99" i="3"/>
  <c r="I99" i="3"/>
  <c r="F99" i="3"/>
  <c r="E99" i="3"/>
  <c r="Z98" i="3"/>
  <c r="Y98" i="3"/>
  <c r="V98" i="3"/>
  <c r="U98" i="3"/>
  <c r="R98" i="3"/>
  <c r="Q98" i="3"/>
  <c r="N98" i="3"/>
  <c r="M98" i="3"/>
  <c r="J98" i="3"/>
  <c r="I98" i="3"/>
  <c r="F98" i="3"/>
  <c r="E98" i="3"/>
  <c r="Z97" i="3"/>
  <c r="Y97" i="3"/>
  <c r="V97" i="3"/>
  <c r="U97" i="3"/>
  <c r="R97" i="3"/>
  <c r="Q97" i="3"/>
  <c r="N97" i="3"/>
  <c r="M97" i="3"/>
  <c r="J97" i="3"/>
  <c r="I97" i="3"/>
  <c r="F97" i="3"/>
  <c r="E97" i="3"/>
  <c r="Z96" i="3"/>
  <c r="Y96" i="3"/>
  <c r="V96" i="3"/>
  <c r="U96" i="3"/>
  <c r="R96" i="3"/>
  <c r="Q96" i="3"/>
  <c r="N96" i="3"/>
  <c r="M96" i="3"/>
  <c r="J96" i="3"/>
  <c r="I96" i="3"/>
  <c r="F96" i="3"/>
  <c r="E96" i="3"/>
  <c r="Z95" i="3"/>
  <c r="Y95" i="3"/>
  <c r="V95" i="3"/>
  <c r="U95" i="3"/>
  <c r="R95" i="3"/>
  <c r="Q95" i="3"/>
  <c r="N95" i="3"/>
  <c r="M95" i="3"/>
  <c r="J95" i="3"/>
  <c r="I95" i="3"/>
  <c r="F95" i="3"/>
  <c r="E95" i="3"/>
  <c r="Z94" i="3"/>
  <c r="Y94" i="3"/>
  <c r="V94" i="3"/>
  <c r="U94" i="3"/>
  <c r="R94" i="3"/>
  <c r="Q94" i="3"/>
  <c r="N94" i="3"/>
  <c r="M94" i="3"/>
  <c r="J94" i="3"/>
  <c r="I94" i="3"/>
  <c r="F94" i="3"/>
  <c r="E94" i="3"/>
  <c r="Z93" i="3"/>
  <c r="Y93" i="3"/>
  <c r="V93" i="3"/>
  <c r="U93" i="3"/>
  <c r="R93" i="3"/>
  <c r="Q93" i="3"/>
  <c r="N93" i="3"/>
  <c r="M93" i="3"/>
  <c r="J93" i="3"/>
  <c r="I93" i="3"/>
  <c r="F93" i="3"/>
  <c r="E93" i="3"/>
  <c r="Z92" i="3"/>
  <c r="Y92" i="3"/>
  <c r="V92" i="3"/>
  <c r="U92" i="3"/>
  <c r="R92" i="3"/>
  <c r="Q92" i="3"/>
  <c r="N92" i="3"/>
  <c r="M92" i="3"/>
  <c r="J92" i="3"/>
  <c r="I92" i="3"/>
  <c r="F92" i="3"/>
  <c r="E92" i="3"/>
  <c r="Z91" i="3"/>
  <c r="Y91" i="3"/>
  <c r="X91" i="3"/>
  <c r="W91" i="3"/>
  <c r="T91" i="3"/>
  <c r="U91" i="3" s="1"/>
  <c r="S91" i="3"/>
  <c r="P91" i="3"/>
  <c r="Q91" i="3" s="1"/>
  <c r="O91" i="3"/>
  <c r="N91" i="3"/>
  <c r="M91" i="3"/>
  <c r="L91" i="3"/>
  <c r="K91" i="3"/>
  <c r="H91" i="3"/>
  <c r="I91" i="3" s="1"/>
  <c r="G91" i="3"/>
  <c r="D91" i="3"/>
  <c r="E91" i="3" s="1"/>
  <c r="C91" i="3"/>
  <c r="Z90" i="3"/>
  <c r="Y90" i="3"/>
  <c r="V90" i="3"/>
  <c r="U90" i="3"/>
  <c r="R90" i="3"/>
  <c r="Q90" i="3"/>
  <c r="N90" i="3"/>
  <c r="M90" i="3"/>
  <c r="J90" i="3"/>
  <c r="I90" i="3"/>
  <c r="F90" i="3"/>
  <c r="E90" i="3"/>
  <c r="Z89" i="3"/>
  <c r="Y89" i="3"/>
  <c r="V89" i="3"/>
  <c r="U89" i="3"/>
  <c r="R89" i="3"/>
  <c r="Q89" i="3"/>
  <c r="N89" i="3"/>
  <c r="M89" i="3"/>
  <c r="J89" i="3"/>
  <c r="I89" i="3"/>
  <c r="F89" i="3"/>
  <c r="E89" i="3"/>
  <c r="Z88" i="3"/>
  <c r="Y88" i="3"/>
  <c r="V88" i="3"/>
  <c r="U88" i="3"/>
  <c r="R88" i="3"/>
  <c r="Q88" i="3"/>
  <c r="N88" i="3"/>
  <c r="M88" i="3"/>
  <c r="J88" i="3"/>
  <c r="I88" i="3"/>
  <c r="F88" i="3"/>
  <c r="E88" i="3"/>
  <c r="Z87" i="3"/>
  <c r="Y87" i="3"/>
  <c r="V87" i="3"/>
  <c r="U87" i="3"/>
  <c r="R87" i="3"/>
  <c r="Q87" i="3"/>
  <c r="N87" i="3"/>
  <c r="M87" i="3"/>
  <c r="J87" i="3"/>
  <c r="I87" i="3"/>
  <c r="F87" i="3"/>
  <c r="E87" i="3"/>
  <c r="Z86" i="3"/>
  <c r="Y86" i="3"/>
  <c r="V86" i="3"/>
  <c r="U86" i="3"/>
  <c r="R86" i="3"/>
  <c r="Q86" i="3"/>
  <c r="N86" i="3"/>
  <c r="M86" i="3"/>
  <c r="J86" i="3"/>
  <c r="I86" i="3"/>
  <c r="F86" i="3"/>
  <c r="E86" i="3"/>
  <c r="Z85" i="3"/>
  <c r="Y85" i="3"/>
  <c r="V85" i="3"/>
  <c r="U85" i="3"/>
  <c r="R85" i="3"/>
  <c r="Q85" i="3"/>
  <c r="N85" i="3"/>
  <c r="M85" i="3"/>
  <c r="J85" i="3"/>
  <c r="I85" i="3"/>
  <c r="F85" i="3"/>
  <c r="E85" i="3"/>
  <c r="Z84" i="3"/>
  <c r="Y84" i="3"/>
  <c r="V84" i="3"/>
  <c r="U84" i="3"/>
  <c r="R84" i="3"/>
  <c r="Q84" i="3"/>
  <c r="N84" i="3"/>
  <c r="M84" i="3"/>
  <c r="J84" i="3"/>
  <c r="I84" i="3"/>
  <c r="F84" i="3"/>
  <c r="E84" i="3"/>
  <c r="Z83" i="3"/>
  <c r="Y83" i="3"/>
  <c r="V83" i="3"/>
  <c r="U83" i="3"/>
  <c r="R83" i="3"/>
  <c r="Q83" i="3"/>
  <c r="N83" i="3"/>
  <c r="M83" i="3"/>
  <c r="J83" i="3"/>
  <c r="I83" i="3"/>
  <c r="F83" i="3"/>
  <c r="E83" i="3"/>
  <c r="Z82" i="3"/>
  <c r="Y82" i="3"/>
  <c r="V82" i="3"/>
  <c r="U82" i="3"/>
  <c r="R82" i="3"/>
  <c r="Q82" i="3"/>
  <c r="N82" i="3"/>
  <c r="M82" i="3"/>
  <c r="J82" i="3"/>
  <c r="I82" i="3"/>
  <c r="F82" i="3"/>
  <c r="E82" i="3"/>
  <c r="Z81" i="3"/>
  <c r="Y81" i="3"/>
  <c r="V81" i="3"/>
  <c r="U81" i="3"/>
  <c r="R81" i="3"/>
  <c r="Q81" i="3"/>
  <c r="N81" i="3"/>
  <c r="M81" i="3"/>
  <c r="J81" i="3"/>
  <c r="I81" i="3"/>
  <c r="F81" i="3"/>
  <c r="E81" i="3"/>
  <c r="Z80" i="3"/>
  <c r="Y80" i="3"/>
  <c r="X80" i="3"/>
  <c r="W80" i="3"/>
  <c r="T80" i="3"/>
  <c r="U80" i="3" s="1"/>
  <c r="S80" i="3"/>
  <c r="P80" i="3"/>
  <c r="R80" i="3" s="1"/>
  <c r="O80" i="3"/>
  <c r="N80" i="3"/>
  <c r="M80" i="3"/>
  <c r="L80" i="3"/>
  <c r="K80" i="3"/>
  <c r="H80" i="3"/>
  <c r="J80" i="3" s="1"/>
  <c r="G80" i="3"/>
  <c r="D80" i="3"/>
  <c r="E80" i="3" s="1"/>
  <c r="C80" i="3"/>
  <c r="Z79" i="3"/>
  <c r="Y79" i="3"/>
  <c r="V79" i="3"/>
  <c r="U79" i="3"/>
  <c r="R79" i="3"/>
  <c r="Q79" i="3"/>
  <c r="N79" i="3"/>
  <c r="M79" i="3"/>
  <c r="J79" i="3"/>
  <c r="I79" i="3"/>
  <c r="F79" i="3"/>
  <c r="E79" i="3"/>
  <c r="Z78" i="3"/>
  <c r="Y78" i="3"/>
  <c r="V78" i="3"/>
  <c r="U78" i="3"/>
  <c r="R78" i="3"/>
  <c r="Q78" i="3"/>
  <c r="N78" i="3"/>
  <c r="M78" i="3"/>
  <c r="J78" i="3"/>
  <c r="I78" i="3"/>
  <c r="F78" i="3"/>
  <c r="E78" i="3"/>
  <c r="Z77" i="3"/>
  <c r="Y77" i="3"/>
  <c r="V77" i="3"/>
  <c r="U77" i="3"/>
  <c r="R77" i="3"/>
  <c r="Q77" i="3"/>
  <c r="N77" i="3"/>
  <c r="M77" i="3"/>
  <c r="J77" i="3"/>
  <c r="I77" i="3"/>
  <c r="F77" i="3"/>
  <c r="E77" i="3"/>
  <c r="Z76" i="3"/>
  <c r="Y76" i="3"/>
  <c r="V76" i="3"/>
  <c r="U76" i="3"/>
  <c r="R76" i="3"/>
  <c r="Q76" i="3"/>
  <c r="N76" i="3"/>
  <c r="M76" i="3"/>
  <c r="J76" i="3"/>
  <c r="I76" i="3"/>
  <c r="F76" i="3"/>
  <c r="E76" i="3"/>
  <c r="Z75" i="3"/>
  <c r="Y75" i="3"/>
  <c r="V75" i="3"/>
  <c r="U75" i="3"/>
  <c r="R75" i="3"/>
  <c r="Q75" i="3"/>
  <c r="N75" i="3"/>
  <c r="M75" i="3"/>
  <c r="J75" i="3"/>
  <c r="I75" i="3"/>
  <c r="F75" i="3"/>
  <c r="E75" i="3"/>
  <c r="Z74" i="3"/>
  <c r="Y74" i="3"/>
  <c r="V74" i="3"/>
  <c r="U74" i="3"/>
  <c r="R74" i="3"/>
  <c r="Q74" i="3"/>
  <c r="N74" i="3"/>
  <c r="M74" i="3"/>
  <c r="J74" i="3"/>
  <c r="I74" i="3"/>
  <c r="F74" i="3"/>
  <c r="E74" i="3"/>
  <c r="Z73" i="3"/>
  <c r="Y73" i="3"/>
  <c r="X73" i="3"/>
  <c r="W73" i="3"/>
  <c r="T73" i="3"/>
  <c r="U73" i="3" s="1"/>
  <c r="S73" i="3"/>
  <c r="P73" i="3"/>
  <c r="R73" i="3" s="1"/>
  <c r="O73" i="3"/>
  <c r="N73" i="3"/>
  <c r="M73" i="3"/>
  <c r="L73" i="3"/>
  <c r="K73" i="3"/>
  <c r="H73" i="3"/>
  <c r="J73" i="3" s="1"/>
  <c r="G73" i="3"/>
  <c r="D73" i="3"/>
  <c r="E73" i="3" s="1"/>
  <c r="C73" i="3"/>
  <c r="Z72" i="3"/>
  <c r="Y72" i="3"/>
  <c r="V72" i="3"/>
  <c r="U72" i="3"/>
  <c r="R72" i="3"/>
  <c r="Q72" i="3"/>
  <c r="N72" i="3"/>
  <c r="M72" i="3"/>
  <c r="J72" i="3"/>
  <c r="I72" i="3"/>
  <c r="F72" i="3"/>
  <c r="E72" i="3"/>
  <c r="Z71" i="3"/>
  <c r="Y71" i="3"/>
  <c r="V71" i="3"/>
  <c r="U71" i="3"/>
  <c r="R71" i="3"/>
  <c r="Q71" i="3"/>
  <c r="N71" i="3"/>
  <c r="M71" i="3"/>
  <c r="J71" i="3"/>
  <c r="I71" i="3"/>
  <c r="F71" i="3"/>
  <c r="E71" i="3"/>
  <c r="Z70" i="3"/>
  <c r="Y70" i="3"/>
  <c r="V70" i="3"/>
  <c r="U70" i="3"/>
  <c r="R70" i="3"/>
  <c r="Q70" i="3"/>
  <c r="N70" i="3"/>
  <c r="M70" i="3"/>
  <c r="J70" i="3"/>
  <c r="I70" i="3"/>
  <c r="F70" i="3"/>
  <c r="E70" i="3"/>
  <c r="Z69" i="3"/>
  <c r="Y69" i="3"/>
  <c r="V69" i="3"/>
  <c r="U69" i="3"/>
  <c r="R69" i="3"/>
  <c r="Q69" i="3"/>
  <c r="N69" i="3"/>
  <c r="M69" i="3"/>
  <c r="J69" i="3"/>
  <c r="I69" i="3"/>
  <c r="F69" i="3"/>
  <c r="E69" i="3"/>
  <c r="Z68" i="3"/>
  <c r="Y68" i="3"/>
  <c r="V68" i="3"/>
  <c r="U68" i="3"/>
  <c r="R68" i="3"/>
  <c r="Q68" i="3"/>
  <c r="N68" i="3"/>
  <c r="M68" i="3"/>
  <c r="J68" i="3"/>
  <c r="I68" i="3"/>
  <c r="F68" i="3"/>
  <c r="E68" i="3"/>
  <c r="Z67" i="3"/>
  <c r="Y67" i="3"/>
  <c r="V67" i="3"/>
  <c r="U67" i="3"/>
  <c r="R67" i="3"/>
  <c r="Q67" i="3"/>
  <c r="N67" i="3"/>
  <c r="M67" i="3"/>
  <c r="J67" i="3"/>
  <c r="I67" i="3"/>
  <c r="F67" i="3"/>
  <c r="E67" i="3"/>
  <c r="Z66" i="3"/>
  <c r="Y66" i="3"/>
  <c r="V66" i="3"/>
  <c r="U66" i="3"/>
  <c r="R66" i="3"/>
  <c r="Q66" i="3"/>
  <c r="N66" i="3"/>
  <c r="M66" i="3"/>
  <c r="J66" i="3"/>
  <c r="I66" i="3"/>
  <c r="F66" i="3"/>
  <c r="E66" i="3"/>
  <c r="Z65" i="3"/>
  <c r="Y65" i="3"/>
  <c r="V65" i="3"/>
  <c r="U65" i="3"/>
  <c r="R65" i="3"/>
  <c r="Q65" i="3"/>
  <c r="N65" i="3"/>
  <c r="M65" i="3"/>
  <c r="J65" i="3"/>
  <c r="I65" i="3"/>
  <c r="F65" i="3"/>
  <c r="E65" i="3"/>
  <c r="Z64" i="3"/>
  <c r="Y64" i="3"/>
  <c r="V64" i="3"/>
  <c r="U64" i="3"/>
  <c r="R64" i="3"/>
  <c r="Q64" i="3"/>
  <c r="N64" i="3"/>
  <c r="M64" i="3"/>
  <c r="J64" i="3"/>
  <c r="I64" i="3"/>
  <c r="F64" i="3"/>
  <c r="E64" i="3"/>
  <c r="Z63" i="3"/>
  <c r="Y63" i="3"/>
  <c r="V63" i="3"/>
  <c r="U63" i="3"/>
  <c r="R63" i="3"/>
  <c r="Q63" i="3"/>
  <c r="N63" i="3"/>
  <c r="M63" i="3"/>
  <c r="J63" i="3"/>
  <c r="I63" i="3"/>
  <c r="F63" i="3"/>
  <c r="E63" i="3"/>
  <c r="Z62" i="3"/>
  <c r="Y62" i="3"/>
  <c r="V62" i="3"/>
  <c r="U62" i="3"/>
  <c r="R62" i="3"/>
  <c r="Q62" i="3"/>
  <c r="N62" i="3"/>
  <c r="M62" i="3"/>
  <c r="J62" i="3"/>
  <c r="I62" i="3"/>
  <c r="F62" i="3"/>
  <c r="E62" i="3"/>
  <c r="Z61" i="3"/>
  <c r="Y61" i="3"/>
  <c r="V61" i="3"/>
  <c r="U61" i="3"/>
  <c r="R61" i="3"/>
  <c r="Q61" i="3"/>
  <c r="N61" i="3"/>
  <c r="M61" i="3"/>
  <c r="J61" i="3"/>
  <c r="I61" i="3"/>
  <c r="F61" i="3"/>
  <c r="E61" i="3"/>
  <c r="Z60" i="3"/>
  <c r="Y60" i="3"/>
  <c r="V60" i="3"/>
  <c r="U60" i="3"/>
  <c r="R60" i="3"/>
  <c r="Q60" i="3"/>
  <c r="N60" i="3"/>
  <c r="M60" i="3"/>
  <c r="J60" i="3"/>
  <c r="I60" i="3"/>
  <c r="F60" i="3"/>
  <c r="E60" i="3"/>
  <c r="Z59" i="3"/>
  <c r="Y59" i="3"/>
  <c r="V59" i="3"/>
  <c r="U59" i="3"/>
  <c r="R59" i="3"/>
  <c r="Q59" i="3"/>
  <c r="N59" i="3"/>
  <c r="M59" i="3"/>
  <c r="J59" i="3"/>
  <c r="I59" i="3"/>
  <c r="F59" i="3"/>
  <c r="E59" i="3"/>
  <c r="Z58" i="3"/>
  <c r="Y58" i="3"/>
  <c r="X58" i="3"/>
  <c r="W58" i="3"/>
  <c r="T58" i="3"/>
  <c r="V58" i="3" s="1"/>
  <c r="S58" i="3"/>
  <c r="P58" i="3"/>
  <c r="R58" i="3" s="1"/>
  <c r="O58" i="3"/>
  <c r="N58" i="3"/>
  <c r="M58" i="3"/>
  <c r="L58" i="3"/>
  <c r="K58" i="3"/>
  <c r="H58" i="3"/>
  <c r="I58" i="3" s="1"/>
  <c r="G58" i="3"/>
  <c r="D58" i="3"/>
  <c r="E58" i="3" s="1"/>
  <c r="C58" i="3"/>
  <c r="Z57" i="3"/>
  <c r="Y57" i="3"/>
  <c r="V57" i="3"/>
  <c r="U57" i="3"/>
  <c r="R57" i="3"/>
  <c r="Q57" i="3"/>
  <c r="N57" i="3"/>
  <c r="M57" i="3"/>
  <c r="J57" i="3"/>
  <c r="I57" i="3"/>
  <c r="F57" i="3"/>
  <c r="E57" i="3"/>
  <c r="Z56" i="3"/>
  <c r="Y56" i="3"/>
  <c r="V56" i="3"/>
  <c r="U56" i="3"/>
  <c r="R56" i="3"/>
  <c r="Q56" i="3"/>
  <c r="N56" i="3"/>
  <c r="M56" i="3"/>
  <c r="J56" i="3"/>
  <c r="I56" i="3"/>
  <c r="F56" i="3"/>
  <c r="E56" i="3"/>
  <c r="Z55" i="3"/>
  <c r="Y55" i="3"/>
  <c r="V55" i="3"/>
  <c r="U55" i="3"/>
  <c r="R55" i="3"/>
  <c r="Q55" i="3"/>
  <c r="N55" i="3"/>
  <c r="M55" i="3"/>
  <c r="J55" i="3"/>
  <c r="I55" i="3"/>
  <c r="F55" i="3"/>
  <c r="E55" i="3"/>
  <c r="Z54" i="3"/>
  <c r="Y54" i="3"/>
  <c r="V54" i="3"/>
  <c r="U54" i="3"/>
  <c r="R54" i="3"/>
  <c r="Q54" i="3"/>
  <c r="N54" i="3"/>
  <c r="M54" i="3"/>
  <c r="J54" i="3"/>
  <c r="I54" i="3"/>
  <c r="F54" i="3"/>
  <c r="E54" i="3"/>
  <c r="Z53" i="3"/>
  <c r="Y53" i="3"/>
  <c r="V53" i="3"/>
  <c r="U53" i="3"/>
  <c r="R53" i="3"/>
  <c r="Q53" i="3"/>
  <c r="N53" i="3"/>
  <c r="M53" i="3"/>
  <c r="J53" i="3"/>
  <c r="I53" i="3"/>
  <c r="F53" i="3"/>
  <c r="E53" i="3"/>
  <c r="Z52" i="3"/>
  <c r="Y52" i="3"/>
  <c r="V52" i="3"/>
  <c r="U52" i="3"/>
  <c r="R52" i="3"/>
  <c r="Q52" i="3"/>
  <c r="N52" i="3"/>
  <c r="M52" i="3"/>
  <c r="J52" i="3"/>
  <c r="I52" i="3"/>
  <c r="F52" i="3"/>
  <c r="E52" i="3"/>
  <c r="Z51" i="3"/>
  <c r="Y51" i="3"/>
  <c r="V51" i="3"/>
  <c r="U51" i="3"/>
  <c r="R51" i="3"/>
  <c r="Q51" i="3"/>
  <c r="N51" i="3"/>
  <c r="M51" i="3"/>
  <c r="J51" i="3"/>
  <c r="I51" i="3"/>
  <c r="F51" i="3"/>
  <c r="E51" i="3"/>
  <c r="Z50" i="3"/>
  <c r="Y50" i="3"/>
  <c r="X50" i="3"/>
  <c r="W50" i="3"/>
  <c r="T50" i="3"/>
  <c r="V50" i="3" s="1"/>
  <c r="S50" i="3"/>
  <c r="P50" i="3"/>
  <c r="R50" i="3" s="1"/>
  <c r="O50" i="3"/>
  <c r="N50" i="3"/>
  <c r="M50" i="3"/>
  <c r="L50" i="3"/>
  <c r="K50" i="3"/>
  <c r="H50" i="3"/>
  <c r="J50" i="3" s="1"/>
  <c r="G50" i="3"/>
  <c r="D50" i="3"/>
  <c r="F50" i="3" s="1"/>
  <c r="C50" i="3"/>
  <c r="Z49" i="3"/>
  <c r="Y49" i="3"/>
  <c r="V49" i="3"/>
  <c r="U49" i="3"/>
  <c r="R49" i="3"/>
  <c r="Q49" i="3"/>
  <c r="N49" i="3"/>
  <c r="M49" i="3"/>
  <c r="J49" i="3"/>
  <c r="I49" i="3"/>
  <c r="F49" i="3"/>
  <c r="E49" i="3"/>
  <c r="Z48" i="3"/>
  <c r="Y48" i="3"/>
  <c r="V48" i="3"/>
  <c r="U48" i="3"/>
  <c r="R48" i="3"/>
  <c r="Q48" i="3"/>
  <c r="N48" i="3"/>
  <c r="M48" i="3"/>
  <c r="J48" i="3"/>
  <c r="I48" i="3"/>
  <c r="F48" i="3"/>
  <c r="E48" i="3"/>
  <c r="Z47" i="3"/>
  <c r="Y47" i="3"/>
  <c r="V47" i="3"/>
  <c r="U47" i="3"/>
  <c r="Q47" i="3"/>
  <c r="M47" i="3"/>
  <c r="J47" i="3"/>
  <c r="I47" i="3"/>
  <c r="F47" i="3"/>
  <c r="E47" i="3"/>
  <c r="Z46" i="3"/>
  <c r="Y46" i="3"/>
  <c r="V46" i="3"/>
  <c r="U46" i="3"/>
  <c r="R46" i="3"/>
  <c r="Q46" i="3"/>
  <c r="N46" i="3"/>
  <c r="M46" i="3"/>
  <c r="J46" i="3"/>
  <c r="I46" i="3"/>
  <c r="F46" i="3"/>
  <c r="E46" i="3"/>
  <c r="Z45" i="3"/>
  <c r="Y45" i="3"/>
  <c r="V45" i="3"/>
  <c r="U45" i="3"/>
  <c r="R45" i="3"/>
  <c r="Q45" i="3"/>
  <c r="N45" i="3"/>
  <c r="M45" i="3"/>
  <c r="J45" i="3"/>
  <c r="I45" i="3"/>
  <c r="F45" i="3"/>
  <c r="E45" i="3"/>
  <c r="Z44" i="3"/>
  <c r="Y44" i="3"/>
  <c r="V44" i="3"/>
  <c r="U44" i="3"/>
  <c r="R44" i="3"/>
  <c r="Q44" i="3"/>
  <c r="N44" i="3"/>
  <c r="M44" i="3"/>
  <c r="J44" i="3"/>
  <c r="I44" i="3"/>
  <c r="F44" i="3"/>
  <c r="E44" i="3"/>
  <c r="Z43" i="3"/>
  <c r="Y43" i="3"/>
  <c r="V43" i="3"/>
  <c r="U43" i="3"/>
  <c r="R43" i="3"/>
  <c r="Q43" i="3"/>
  <c r="N43" i="3"/>
  <c r="M43" i="3"/>
  <c r="J43" i="3"/>
  <c r="I43" i="3"/>
  <c r="F43" i="3"/>
  <c r="E43" i="3"/>
  <c r="Z42" i="3"/>
  <c r="Y42" i="3"/>
  <c r="V42" i="3"/>
  <c r="U42" i="3"/>
  <c r="R42" i="3"/>
  <c r="Q42" i="3"/>
  <c r="N42" i="3"/>
  <c r="M42" i="3"/>
  <c r="J42" i="3"/>
  <c r="I42" i="3"/>
  <c r="F42" i="3"/>
  <c r="E42" i="3"/>
  <c r="X41" i="3"/>
  <c r="W41" i="3"/>
  <c r="T41" i="3"/>
  <c r="S41" i="3"/>
  <c r="P41" i="3"/>
  <c r="O41" i="3"/>
  <c r="L41" i="3"/>
  <c r="K41" i="3"/>
  <c r="H41" i="3"/>
  <c r="G41" i="3"/>
  <c r="D41" i="3"/>
  <c r="C41" i="3"/>
  <c r="Z40" i="3"/>
  <c r="Y40" i="3"/>
  <c r="V40" i="3"/>
  <c r="U40" i="3"/>
  <c r="R40" i="3"/>
  <c r="Q40" i="3"/>
  <c r="N40" i="3"/>
  <c r="M40" i="3"/>
  <c r="J40" i="3"/>
  <c r="I40" i="3"/>
  <c r="F40" i="3"/>
  <c r="E40" i="3"/>
  <c r="Y39" i="3"/>
  <c r="U39" i="3"/>
  <c r="R39" i="3"/>
  <c r="Q39" i="3"/>
  <c r="N39" i="3"/>
  <c r="M39" i="3"/>
  <c r="J39" i="3"/>
  <c r="I39" i="3"/>
  <c r="F39" i="3"/>
  <c r="E39" i="3"/>
  <c r="Z38" i="3"/>
  <c r="Y38" i="3"/>
  <c r="V38" i="3"/>
  <c r="U38" i="3"/>
  <c r="R38" i="3"/>
  <c r="Q38" i="3"/>
  <c r="N38" i="3"/>
  <c r="M38" i="3"/>
  <c r="J38" i="3"/>
  <c r="I38" i="3"/>
  <c r="F38" i="3"/>
  <c r="E38" i="3"/>
  <c r="Z37" i="3"/>
  <c r="Y37" i="3"/>
  <c r="V37" i="3"/>
  <c r="U37" i="3"/>
  <c r="R37" i="3"/>
  <c r="Q37" i="3"/>
  <c r="N37" i="3"/>
  <c r="M37" i="3"/>
  <c r="J37" i="3"/>
  <c r="I37" i="3"/>
  <c r="F37" i="3"/>
  <c r="E37" i="3"/>
  <c r="Z36" i="3"/>
  <c r="Y36" i="3"/>
  <c r="V36" i="3"/>
  <c r="U36" i="3"/>
  <c r="R36" i="3"/>
  <c r="Q36" i="3"/>
  <c r="N36" i="3"/>
  <c r="M36" i="3"/>
  <c r="J36" i="3"/>
  <c r="I36" i="3"/>
  <c r="F36" i="3"/>
  <c r="E36" i="3"/>
  <c r="Z35" i="3"/>
  <c r="Y35" i="3"/>
  <c r="V35" i="3"/>
  <c r="U35" i="3"/>
  <c r="R35" i="3"/>
  <c r="Q35" i="3"/>
  <c r="N35" i="3"/>
  <c r="M35" i="3"/>
  <c r="J35" i="3"/>
  <c r="I35" i="3"/>
  <c r="F35" i="3"/>
  <c r="E35" i="3"/>
  <c r="Z34" i="3"/>
  <c r="Y34" i="3"/>
  <c r="V34" i="3"/>
  <c r="U34" i="3"/>
  <c r="R34" i="3"/>
  <c r="Q34" i="3"/>
  <c r="N34" i="3"/>
  <c r="M34" i="3"/>
  <c r="J34" i="3"/>
  <c r="I34" i="3"/>
  <c r="F34" i="3"/>
  <c r="E34" i="3"/>
  <c r="Z33" i="3"/>
  <c r="Y33" i="3"/>
  <c r="V33" i="3"/>
  <c r="U33" i="3"/>
  <c r="R33" i="3"/>
  <c r="Q33" i="3"/>
  <c r="N33" i="3"/>
  <c r="M33" i="3"/>
  <c r="J33" i="3"/>
  <c r="I33" i="3"/>
  <c r="F33" i="3"/>
  <c r="E33" i="3"/>
  <c r="Z32" i="3"/>
  <c r="Y32" i="3"/>
  <c r="V32" i="3"/>
  <c r="U32" i="3"/>
  <c r="R32" i="3"/>
  <c r="Q32" i="3"/>
  <c r="N32" i="3"/>
  <c r="M32" i="3"/>
  <c r="J32" i="3"/>
  <c r="I32" i="3"/>
  <c r="F32" i="3"/>
  <c r="E32" i="3"/>
  <c r="Z31" i="3"/>
  <c r="Y31" i="3"/>
  <c r="V31" i="3"/>
  <c r="U31" i="3"/>
  <c r="R31" i="3"/>
  <c r="Q31" i="3"/>
  <c r="N31" i="3"/>
  <c r="M31" i="3"/>
  <c r="J31" i="3"/>
  <c r="I31" i="3"/>
  <c r="F31" i="3"/>
  <c r="E31" i="3"/>
  <c r="Z30" i="3"/>
  <c r="Y30" i="3"/>
  <c r="V30" i="3"/>
  <c r="U30" i="3"/>
  <c r="R30" i="3"/>
  <c r="Q30" i="3"/>
  <c r="N30" i="3"/>
  <c r="M30" i="3"/>
  <c r="J30" i="3"/>
  <c r="I30" i="3"/>
  <c r="F30" i="3"/>
  <c r="E30" i="3"/>
  <c r="X29" i="3"/>
  <c r="Z29" i="3" s="1"/>
  <c r="W29" i="3"/>
  <c r="V29" i="3"/>
  <c r="U29" i="3"/>
  <c r="T29" i="3"/>
  <c r="S29" i="3"/>
  <c r="P29" i="3"/>
  <c r="R29" i="3" s="1"/>
  <c r="O29" i="3"/>
  <c r="L29" i="3"/>
  <c r="M29" i="3" s="1"/>
  <c r="K29" i="3"/>
  <c r="J29" i="3"/>
  <c r="I29" i="3"/>
  <c r="H29" i="3"/>
  <c r="G29" i="3"/>
  <c r="D29" i="3"/>
  <c r="F29" i="3" s="1"/>
  <c r="C29" i="3"/>
  <c r="C9" i="3" s="1"/>
  <c r="Z28" i="3"/>
  <c r="Y28" i="3"/>
  <c r="V28" i="3"/>
  <c r="U28" i="3"/>
  <c r="R28" i="3"/>
  <c r="Q28" i="3"/>
  <c r="N28" i="3"/>
  <c r="M28" i="3"/>
  <c r="J28" i="3"/>
  <c r="I28" i="3"/>
  <c r="F28" i="3"/>
  <c r="E28" i="3"/>
  <c r="Z27" i="3"/>
  <c r="Y27" i="3"/>
  <c r="V27" i="3"/>
  <c r="U27" i="3"/>
  <c r="R27" i="3"/>
  <c r="Q27" i="3"/>
  <c r="N27" i="3"/>
  <c r="M27" i="3"/>
  <c r="J27" i="3"/>
  <c r="I27" i="3"/>
  <c r="F27" i="3"/>
  <c r="E27" i="3"/>
  <c r="Z26" i="3"/>
  <c r="Y26" i="3"/>
  <c r="V26" i="3"/>
  <c r="U26" i="3"/>
  <c r="R26" i="3"/>
  <c r="Q26" i="3"/>
  <c r="N26" i="3"/>
  <c r="M26" i="3"/>
  <c r="J26" i="3"/>
  <c r="I26" i="3"/>
  <c r="F26" i="3"/>
  <c r="E26" i="3"/>
  <c r="Z25" i="3"/>
  <c r="Y25" i="3"/>
  <c r="V25" i="3"/>
  <c r="U25" i="3"/>
  <c r="R25" i="3"/>
  <c r="Q25" i="3"/>
  <c r="N25" i="3"/>
  <c r="M25" i="3"/>
  <c r="J25" i="3"/>
  <c r="I25" i="3"/>
  <c r="F25" i="3"/>
  <c r="E25" i="3"/>
  <c r="Z24" i="3"/>
  <c r="Y24" i="3"/>
  <c r="V24" i="3"/>
  <c r="U24" i="3"/>
  <c r="R24" i="3"/>
  <c r="Q24" i="3"/>
  <c r="N24" i="3"/>
  <c r="M24" i="3"/>
  <c r="J24" i="3"/>
  <c r="I24" i="3"/>
  <c r="F24" i="3"/>
  <c r="E24" i="3"/>
  <c r="Z23" i="3"/>
  <c r="Y23" i="3"/>
  <c r="V23" i="3"/>
  <c r="U23" i="3"/>
  <c r="R23" i="3"/>
  <c r="Q23" i="3"/>
  <c r="N23" i="3"/>
  <c r="M23" i="3"/>
  <c r="J23" i="3"/>
  <c r="I23" i="3"/>
  <c r="F23" i="3"/>
  <c r="E23" i="3"/>
  <c r="Y22" i="3"/>
  <c r="V22" i="3"/>
  <c r="U22" i="3"/>
  <c r="R22" i="3"/>
  <c r="Q22" i="3"/>
  <c r="N22" i="3"/>
  <c r="M22" i="3"/>
  <c r="J22" i="3"/>
  <c r="I22" i="3"/>
  <c r="F22" i="3"/>
  <c r="E22" i="3"/>
  <c r="Y21" i="3"/>
  <c r="U21" i="3"/>
  <c r="R21" i="3"/>
  <c r="Q21" i="3"/>
  <c r="N21" i="3"/>
  <c r="M21" i="3"/>
  <c r="J21" i="3"/>
  <c r="I21" i="3"/>
  <c r="F21" i="3"/>
  <c r="E21" i="3"/>
  <c r="Z20" i="3"/>
  <c r="Y20" i="3"/>
  <c r="V20" i="3"/>
  <c r="U20" i="3"/>
  <c r="R20" i="3"/>
  <c r="Q20" i="3"/>
  <c r="N20" i="3"/>
  <c r="M20" i="3"/>
  <c r="J20" i="3"/>
  <c r="I20" i="3"/>
  <c r="F20" i="3"/>
  <c r="E20" i="3"/>
  <c r="Z19" i="3"/>
  <c r="Y19" i="3"/>
  <c r="V19" i="3"/>
  <c r="U19" i="3"/>
  <c r="R19" i="3"/>
  <c r="Q19" i="3"/>
  <c r="N19" i="3"/>
  <c r="M19" i="3"/>
  <c r="J19" i="3"/>
  <c r="I19" i="3"/>
  <c r="F19" i="3"/>
  <c r="E19" i="3"/>
  <c r="Y18" i="3"/>
  <c r="V18" i="3"/>
  <c r="U18" i="3"/>
  <c r="R18" i="3"/>
  <c r="Q18" i="3"/>
  <c r="N18" i="3"/>
  <c r="M18" i="3"/>
  <c r="J18" i="3"/>
  <c r="I18" i="3"/>
  <c r="F18" i="3"/>
  <c r="E18" i="3"/>
  <c r="Y17" i="3"/>
  <c r="V17" i="3"/>
  <c r="U17" i="3"/>
  <c r="R17" i="3"/>
  <c r="Q17" i="3"/>
  <c r="N17" i="3"/>
  <c r="M17" i="3"/>
  <c r="J17" i="3"/>
  <c r="I17" i="3"/>
  <c r="F17" i="3"/>
  <c r="E17" i="3"/>
  <c r="Z16" i="3"/>
  <c r="Y16" i="3"/>
  <c r="V16" i="3"/>
  <c r="U16" i="3"/>
  <c r="R16" i="3"/>
  <c r="Q16" i="3"/>
  <c r="N16" i="3"/>
  <c r="M16" i="3"/>
  <c r="J16" i="3"/>
  <c r="I16" i="3"/>
  <c r="F16" i="3"/>
  <c r="E16" i="3"/>
  <c r="Z15" i="3"/>
  <c r="Y15" i="3"/>
  <c r="V15" i="3"/>
  <c r="U15" i="3"/>
  <c r="R15" i="3"/>
  <c r="Q15" i="3"/>
  <c r="N15" i="3"/>
  <c r="M15" i="3"/>
  <c r="J15" i="3"/>
  <c r="I15" i="3"/>
  <c r="F15" i="3"/>
  <c r="E15" i="3"/>
  <c r="Z14" i="3"/>
  <c r="Y14" i="3"/>
  <c r="V14" i="3"/>
  <c r="U14" i="3"/>
  <c r="R14" i="3"/>
  <c r="Q14" i="3"/>
  <c r="N14" i="3"/>
  <c r="M14" i="3"/>
  <c r="J14" i="3"/>
  <c r="I14" i="3"/>
  <c r="F14" i="3"/>
  <c r="E14" i="3"/>
  <c r="Z13" i="3"/>
  <c r="Y13" i="3"/>
  <c r="V13" i="3"/>
  <c r="U13" i="3"/>
  <c r="R13" i="3"/>
  <c r="Q13" i="3"/>
  <c r="N13" i="3"/>
  <c r="M13" i="3"/>
  <c r="J13" i="3"/>
  <c r="I13" i="3"/>
  <c r="F13" i="3"/>
  <c r="E13" i="3"/>
  <c r="Z12" i="3"/>
  <c r="Y12" i="3"/>
  <c r="V12" i="3"/>
  <c r="U12" i="3"/>
  <c r="R12" i="3"/>
  <c r="Q12" i="3"/>
  <c r="N12" i="3"/>
  <c r="M12" i="3"/>
  <c r="J12" i="3"/>
  <c r="I12" i="3"/>
  <c r="F12" i="3"/>
  <c r="E12" i="3"/>
  <c r="Z11" i="3"/>
  <c r="Y11" i="3"/>
  <c r="V11" i="3"/>
  <c r="U11" i="3"/>
  <c r="R11" i="3"/>
  <c r="Q11" i="3"/>
  <c r="N11" i="3"/>
  <c r="M11" i="3"/>
  <c r="J11" i="3"/>
  <c r="I11" i="3"/>
  <c r="F11" i="3"/>
  <c r="E11" i="3"/>
  <c r="X10" i="3"/>
  <c r="W10" i="3"/>
  <c r="W9" i="3" s="1"/>
  <c r="T10" i="3"/>
  <c r="T9" i="3" s="1"/>
  <c r="S10" i="3"/>
  <c r="S9" i="3" s="1"/>
  <c r="P10" i="3"/>
  <c r="P9" i="3" s="1"/>
  <c r="O10" i="3"/>
  <c r="O9" i="3" s="1"/>
  <c r="L10" i="3"/>
  <c r="L9" i="3" s="1"/>
  <c r="K10" i="3"/>
  <c r="K9" i="3" s="1"/>
  <c r="H10" i="3"/>
  <c r="H9" i="3" s="1"/>
  <c r="G10" i="3"/>
  <c r="G9" i="3" s="1"/>
  <c r="D10" i="3"/>
  <c r="F10" i="3" s="1"/>
  <c r="C10" i="3"/>
  <c r="J9" i="3" l="1"/>
  <c r="N9" i="3"/>
  <c r="R9" i="3"/>
  <c r="V9" i="3"/>
  <c r="V41" i="3"/>
  <c r="Q50" i="3"/>
  <c r="Q80" i="3"/>
  <c r="Z41" i="3"/>
  <c r="Y29" i="3"/>
  <c r="E50" i="3"/>
  <c r="Q58" i="3"/>
  <c r="Q73" i="3"/>
  <c r="N29" i="3"/>
  <c r="F58" i="3"/>
  <c r="R91" i="3"/>
  <c r="U50" i="3"/>
  <c r="I73" i="3"/>
  <c r="I80" i="3"/>
  <c r="J58" i="3"/>
  <c r="V73" i="3"/>
  <c r="V80" i="3"/>
  <c r="J91" i="3"/>
  <c r="V91" i="3"/>
  <c r="D9" i="3"/>
  <c r="F9" i="3" s="1"/>
  <c r="J10" i="3"/>
  <c r="F73" i="3"/>
  <c r="F80" i="3"/>
  <c r="F91" i="3"/>
  <c r="E29" i="3"/>
  <c r="N41" i="3"/>
  <c r="Z10" i="3"/>
  <c r="N10" i="3"/>
  <c r="F41" i="3"/>
  <c r="R10" i="3"/>
  <c r="J41" i="3"/>
  <c r="V10" i="3"/>
  <c r="Q29" i="3"/>
  <c r="I50" i="3"/>
  <c r="U58" i="3"/>
  <c r="X9" i="3"/>
  <c r="Z9" i="3" s="1"/>
  <c r="R41" i="3"/>
  <c r="I9" i="3"/>
  <c r="M9" i="3"/>
  <c r="Q9" i="3"/>
  <c r="U9" i="3"/>
  <c r="Y9" i="3"/>
  <c r="E10" i="3"/>
  <c r="I10" i="3"/>
  <c r="M10" i="3"/>
  <c r="Q10" i="3"/>
  <c r="U10" i="3"/>
  <c r="Y10" i="3"/>
  <c r="E41" i="3"/>
  <c r="I41" i="3"/>
  <c r="M41" i="3"/>
  <c r="Q41" i="3"/>
  <c r="U41" i="3"/>
  <c r="Y41" i="3"/>
  <c r="E9" i="3" l="1"/>
</calcChain>
</file>

<file path=xl/sharedStrings.xml><?xml version="1.0" encoding="utf-8"?>
<sst xmlns="http://schemas.openxmlformats.org/spreadsheetml/2006/main" count="142" uniqueCount="113">
  <si>
    <t>№ п/п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</si>
  <si>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</si>
  <si>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</si>
  <si>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</si>
  <si>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</si>
  <si>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</si>
  <si>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</si>
  <si>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</si>
  <si>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</si>
  <si>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</si>
  <si>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</si>
  <si>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</si>
  <si>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</si>
  <si>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</si>
  <si>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</si>
  <si>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</si>
  <si>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</si>
  <si>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</si>
  <si>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г.Москва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</si>
  <si>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</si>
  <si>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</si>
  <si>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</si>
  <si>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</si>
  <si>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</si>
  <si>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</si>
  <si>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</si>
  <si>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</si>
  <si>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</si>
  <si>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</si>
  <si>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г.Санкт-Петербург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</si>
  <si>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</si>
  <si>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</si>
  <si>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</si>
  <si>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</si>
  <si>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</si>
  <si>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</si>
  <si>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</si>
  <si>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г.Севастополь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</si>
  <si>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</si>
  <si>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</si>
  <si>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</si>
  <si>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</si>
  <si>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</si>
  <si>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</si>
  <si>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</si>
  <si>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</si>
  <si>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</si>
  <si>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</si>
  <si>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</si>
  <si>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</si>
  <si>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</si>
  <si>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</si>
  <si>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</si>
  <si>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</si>
  <si>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</si>
  <si>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</si>
  <si>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</si>
  <si>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</si>
  <si>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</si>
  <si>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</si>
  <si>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</si>
  <si>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</si>
  <si>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Ханты-Мансийский авт.округ - Югра</t>
  </si>
  <si>
    <t>Ямало-Ненецкий авт.округ</t>
  </si>
  <si>
    <t>Челябинская область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</si>
  <si>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</si>
  <si>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</si>
  <si>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</si>
  <si>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</si>
  <si>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</si>
  <si>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</si>
  <si>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</si>
  <si>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</si>
  <si>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</si>
  <si>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</si>
  <si>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</si>
  <si>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</si>
  <si>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</si>
  <si>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</si>
  <si>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</si>
  <si>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</si>
  <si>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</si>
  <si>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</si>
  <si>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</si>
  <si>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Чукотский авт.округ</t>
  </si>
  <si>
    <t xml:space="preserve"> Северо-Западный 
федеральный округ</t>
  </si>
  <si>
    <t>Северо-Кавказский 
федеральный округ</t>
  </si>
  <si>
    <t>Дальневосточный 
федеральный округ</t>
  </si>
  <si>
    <t>наименование субъектов Российской Федерации</t>
  </si>
  <si>
    <t xml:space="preserve"> количество ОНС (единиц)</t>
  </si>
  <si>
    <t>количество ОНС, строительство которых приостановлено либо законсервировано (единиц)</t>
  </si>
  <si>
    <t>в 2018 году 
(на 01.01.2019)</t>
  </si>
  <si>
    <t>ИТОГО по Российской Федерации:</t>
  </si>
  <si>
    <t>Центральный 
федеральный округ</t>
  </si>
  <si>
    <t>Южный 
федеральный округ</t>
  </si>
  <si>
    <t>Приволжский 
федеральный округ</t>
  </si>
  <si>
    <t>Уральский 
федеральный округ</t>
  </si>
  <si>
    <t>Сибирский 
федеральный округ</t>
  </si>
  <si>
    <t>количество ОНС, строительство которых ведется более 5 лет 
(единиц)</t>
  </si>
  <si>
    <t>в 2019 году 
(на 01.01.2020)</t>
  </si>
  <si>
    <t>динамика к предыдущему году</t>
  </si>
  <si>
    <t>единиц</t>
  </si>
  <si>
    <t>%</t>
  </si>
  <si>
    <t>тыс. рублей</t>
  </si>
  <si>
    <t>объем вложений в объекты, строительство которых ведется более 5 лет 
(тыс. рублей)</t>
  </si>
  <si>
    <t>объем вложений по объектам, строительство которых приостановлено либо законсервировано 
(тыс. рублей)</t>
  </si>
  <si>
    <t>объем вложений по ОНС 
(тыс. рублей)</t>
  </si>
  <si>
    <t>-</t>
  </si>
  <si>
    <t>ОБЩАЯ ИНФОРМАЦИЯ ОБ ОБЪЕКТАХ НЕЗАВЕРШЕННОГО СТРОИТЕЛЬСТВА ПО СУБЪЕКТАМ РОССИЙСКОЙ ФЕДЕРАЦИИ 
ОТКРЫТЫЙ КОНТУР</t>
  </si>
  <si>
    <t>в 2019 году (на 01.01.2020)</t>
  </si>
  <si>
    <t>в 2018 году (на 01.01.2019)</t>
  </si>
  <si>
    <t>Еврейская автономная область</t>
  </si>
  <si>
    <t>Приложение № 1
к отчету по результатам
экспертно-аналитического мероприятия от «___»___________20__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</si>
</sst>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5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0" borderId="0" xfId="0" applyFont="1"/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right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164" fontId="10" fillId="4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4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3" tint="0.79998168889431442"/>
    <pageSetUpPr fitToPage="1"/>
  </sheetPr>
  <dimension ref="A1:AO103"/>
  <sheetViews>
    <sheetView tabSelected="1" topLeftCell="T1" zoomScaleNormal="100" workbookViewId="0">
      <selection activeCell="AF5" sqref="AF5"/>
    </sheetView>
  </sheetViews>
  <sheetFormatPr defaultColWidth="8.88671875" defaultRowHeight="14.4" x14ac:dyDescent="0.3"/>
  <cols>
    <col min="1" max="1" width="4.88671875" customWidth="1"/>
    <col min="2" max="2" width="20.44140625" customWidth="1"/>
    <col min="3" max="3" width="9" customWidth="1"/>
    <col min="4" max="4" width="9.77734375" customWidth="1"/>
    <col min="5" max="5" width="6.88671875" customWidth="1"/>
    <col min="6" max="6" width="6.44140625" customWidth="1"/>
    <col min="7" max="7" width="14.6640625" customWidth="1"/>
    <col min="8" max="8" width="14.88671875" customWidth="1"/>
    <col min="9" max="9" width="13.21875" customWidth="1"/>
    <col min="10" max="10" width="6.33203125" customWidth="1"/>
    <col min="11" max="11" width="7.77734375" customWidth="1"/>
    <col min="12" max="12" width="7.109375" customWidth="1"/>
    <col min="13" max="13" width="7.33203125" customWidth="1"/>
    <col min="14" max="14" width="7.109375" customWidth="1"/>
    <col min="15" max="15" width="12.77734375" customWidth="1"/>
    <col min="16" max="16" width="13.44140625" customWidth="1"/>
    <col min="17" max="17" width="12.33203125" customWidth="1"/>
    <col min="18" max="18" width="7.44140625" customWidth="1"/>
    <col min="19" max="20" width="8.21875" customWidth="1"/>
    <col min="21" max="21" width="7.21875" customWidth="1"/>
    <col min="22" max="22" width="6.6640625" customWidth="1"/>
    <col min="23" max="23" width="13.109375" customWidth="1"/>
    <col min="24" max="25" width="13.6640625" customWidth="1"/>
    <col min="26" max="26" width="10.109375" customWidth="1"/>
  </cols>
  <sheetData>
    <row r="1" spans="1:41" ht="76.2" customHeight="1" x14ac:dyDescent="0.3">
      <c r="V1" s="19" t="s">
        <v>112</v>
      </c>
      <c r="W1" s="19"/>
      <c r="X1" s="19"/>
      <c r="Y1" s="19"/>
      <c r="Z1" s="19"/>
    </row>
    <row r="2" spans="1:41" ht="18" customHeight="1" x14ac:dyDescent="0.3"/>
    <row r="3" spans="1:41" ht="55.8" customHeight="1" x14ac:dyDescent="0.4">
      <c r="A3" s="20" t="s">
        <v>108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41" ht="2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4"/>
      <c r="Z4" s="4"/>
    </row>
    <row r="5" spans="1:41" ht="108.6" customHeight="1" x14ac:dyDescent="0.3">
      <c r="A5" s="22" t="s">
        <v>0</v>
      </c>
      <c r="B5" s="22" t="s">
        <v>88</v>
      </c>
      <c r="C5" s="22" t="s">
        <v>89</v>
      </c>
      <c r="D5" s="22"/>
      <c r="E5" s="22"/>
      <c r="F5" s="22"/>
      <c r="G5" s="22" t="s">
        <v>106</v>
      </c>
      <c r="H5" s="22"/>
      <c r="I5" s="22"/>
      <c r="J5" s="22"/>
      <c r="K5" s="22" t="s">
        <v>90</v>
      </c>
      <c r="L5" s="22"/>
      <c r="M5" s="22"/>
      <c r="N5" s="22"/>
      <c r="O5" s="22" t="s">
        <v>105</v>
      </c>
      <c r="P5" s="22"/>
      <c r="Q5" s="22"/>
      <c r="R5" s="22"/>
      <c r="S5" s="22" t="s">
        <v>98</v>
      </c>
      <c r="T5" s="22"/>
      <c r="U5" s="22"/>
      <c r="V5" s="22"/>
      <c r="W5" s="22" t="s">
        <v>104</v>
      </c>
      <c r="X5" s="22"/>
      <c r="Y5" s="22"/>
      <c r="Z5" s="2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ht="55.8" customHeight="1" x14ac:dyDescent="0.3">
      <c r="A6" s="22"/>
      <c r="B6" s="22"/>
      <c r="C6" s="22" t="s">
        <v>110</v>
      </c>
      <c r="D6" s="22" t="s">
        <v>109</v>
      </c>
      <c r="E6" s="22" t="s">
        <v>100</v>
      </c>
      <c r="F6" s="22"/>
      <c r="G6" s="22" t="s">
        <v>110</v>
      </c>
      <c r="H6" s="22" t="s">
        <v>109</v>
      </c>
      <c r="I6" s="22" t="s">
        <v>100</v>
      </c>
      <c r="J6" s="22"/>
      <c r="K6" s="22" t="s">
        <v>110</v>
      </c>
      <c r="L6" s="22" t="s">
        <v>109</v>
      </c>
      <c r="M6" s="22" t="s">
        <v>100</v>
      </c>
      <c r="N6" s="22"/>
      <c r="O6" s="22" t="s">
        <v>110</v>
      </c>
      <c r="P6" s="22" t="s">
        <v>109</v>
      </c>
      <c r="Q6" s="22" t="s">
        <v>100</v>
      </c>
      <c r="R6" s="22"/>
      <c r="S6" s="22" t="s">
        <v>110</v>
      </c>
      <c r="T6" s="22" t="s">
        <v>109</v>
      </c>
      <c r="U6" s="22" t="s">
        <v>100</v>
      </c>
      <c r="V6" s="22"/>
      <c r="W6" s="22" t="s">
        <v>91</v>
      </c>
      <c r="X6" s="22" t="s">
        <v>99</v>
      </c>
      <c r="Y6" s="22" t="s">
        <v>100</v>
      </c>
      <c r="Z6" s="2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15.6" x14ac:dyDescent="0.3">
      <c r="A7" s="22"/>
      <c r="B7" s="22"/>
      <c r="C7" s="22"/>
      <c r="D7" s="22"/>
      <c r="E7" s="6" t="s">
        <v>101</v>
      </c>
      <c r="F7" s="6" t="s">
        <v>102</v>
      </c>
      <c r="G7" s="22"/>
      <c r="H7" s="22"/>
      <c r="I7" s="6" t="s">
        <v>103</v>
      </c>
      <c r="J7" s="6" t="s">
        <v>102</v>
      </c>
      <c r="K7" s="22"/>
      <c r="L7" s="22"/>
      <c r="M7" s="6" t="s">
        <v>101</v>
      </c>
      <c r="N7" s="6" t="s">
        <v>102</v>
      </c>
      <c r="O7" s="22"/>
      <c r="P7" s="22"/>
      <c r="Q7" s="6" t="s">
        <v>103</v>
      </c>
      <c r="R7" s="6" t="s">
        <v>102</v>
      </c>
      <c r="S7" s="22"/>
      <c r="T7" s="22"/>
      <c r="U7" s="6" t="s">
        <v>101</v>
      </c>
      <c r="V7" s="6" t="s">
        <v>102</v>
      </c>
      <c r="W7" s="22"/>
      <c r="X7" s="22"/>
      <c r="Y7" s="6" t="s">
        <v>103</v>
      </c>
      <c r="Z7" s="6" t="s">
        <v>102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ht="15.6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ht="41.4" x14ac:dyDescent="0.3">
      <c r="A9" s="7"/>
      <c r="B9" s="7" t="s">
        <v>92</v>
      </c>
      <c r="C9" s="8">
        <f>C10+C29+C41+C50+C58+C73+C80+C91</f>
        <v>58537</v>
      </c>
      <c r="D9" s="8">
        <f>D10+D29+D41+D50+D58+D73+D80+D91</f>
        <v>60059</v>
      </c>
      <c r="E9" s="8">
        <f>D9-C9</f>
        <v>1522</v>
      </c>
      <c r="F9" s="9">
        <f>D9/C9*100-100</f>
        <v>2.6000649162068328</v>
      </c>
      <c r="G9" s="9">
        <f>G10+G29+G41+G50+G58+G73+G80+G91</f>
        <v>2890936112.8080001</v>
      </c>
      <c r="H9" s="9">
        <f>H10+H29+H41+H50+H58+H73+H80+H91</f>
        <v>2951576424.5427003</v>
      </c>
      <c r="I9" s="9">
        <f>H9-G9</f>
        <v>60640311.734700203</v>
      </c>
      <c r="J9" s="9">
        <f>H9/G9*100-100</f>
        <v>2.0976012394753099</v>
      </c>
      <c r="K9" s="8">
        <f>K10+K29+K41+K50+K58+K73+K80+K91</f>
        <v>3774</v>
      </c>
      <c r="L9" s="8">
        <f>L10+L29+L41+L50+L58+L73+L80+L91</f>
        <v>3475</v>
      </c>
      <c r="M9" s="8">
        <f>L9-K9</f>
        <v>-299</v>
      </c>
      <c r="N9" s="9">
        <f>L9/K9*100-100</f>
        <v>-7.9226285108638024</v>
      </c>
      <c r="O9" s="9">
        <f>O10+O29+O41+O50+O58+O73+O80+O91</f>
        <v>204306405.15233004</v>
      </c>
      <c r="P9" s="9">
        <f>P10+P29+P41+P50+P58+P73+P80+P91</f>
        <v>200156056.43266001</v>
      </c>
      <c r="Q9" s="9">
        <f>P9-O9</f>
        <v>-4150348.7196700275</v>
      </c>
      <c r="R9" s="9">
        <f>P9/O9*100-100</f>
        <v>-2.0314334817724102</v>
      </c>
      <c r="S9" s="8">
        <f>S10+S29+S41+S50+S58+S73+S80+S91</f>
        <v>3072</v>
      </c>
      <c r="T9" s="8">
        <f>T10+T29+T41+T50+T58+T73+T80+T91</f>
        <v>3081</v>
      </c>
      <c r="U9" s="8">
        <f>T9-S9</f>
        <v>9</v>
      </c>
      <c r="V9" s="9">
        <f>T9/S9*100-100</f>
        <v>0.29296875</v>
      </c>
      <c r="W9" s="9">
        <f>W10+W29+W41+W50+W58+W73+W80+W91</f>
        <v>743584134.13539004</v>
      </c>
      <c r="X9" s="9">
        <f>X10+X29+X41+X50+X58+X73+X80+X91</f>
        <v>506554478.70563996</v>
      </c>
      <c r="Y9" s="9">
        <f>X9-W9</f>
        <v>-237029655.42975008</v>
      </c>
      <c r="Z9" s="9">
        <f>X9/W9*100-100</f>
        <v>-31.876642406492266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3" customFormat="1" ht="27.6" x14ac:dyDescent="0.3">
      <c r="A10" s="10"/>
      <c r="B10" s="10" t="s">
        <v>93</v>
      </c>
      <c r="C10" s="11">
        <f>C11+C12+C13+C14+C15+C16+C17+C18+C19+C20+C21+C22+C23+C24+C25+C26+C27+C28</f>
        <v>12651</v>
      </c>
      <c r="D10" s="11">
        <f>D11+D12+D13+D14+D15+D16+D17+D18+D19+D20+D21+D22+D23+D24+D25+D26+D27+D28</f>
        <v>12888</v>
      </c>
      <c r="E10" s="11">
        <f>D10-C10</f>
        <v>237</v>
      </c>
      <c r="F10" s="12">
        <f>D10/C10*100-100</f>
        <v>1.8733696940953308</v>
      </c>
      <c r="G10" s="12">
        <f>G11+G12+G13+G14+G15+G16+G17+G18+G19+G20+G21+G22+G23+G24+G25+G26+G27+G28</f>
        <v>1277736324.1159999</v>
      </c>
      <c r="H10" s="12">
        <f>H11+H12+H13+H14+H15+H16+H17+H18+H19+H20+H21+H22+H23+H24+H25+H26+H27+H28</f>
        <v>1171150707.9168606</v>
      </c>
      <c r="I10" s="12">
        <f>H10-G10</f>
        <v>-106585616.19913936</v>
      </c>
      <c r="J10" s="12">
        <f>H10/G10*100-100</f>
        <v>-8.3417536300285207</v>
      </c>
      <c r="K10" s="11">
        <f>K11+K12+K13+K14+K15+K16+K17+K18+K19+K20+K21+K22+K23+K24+K25+K26+K27+K28</f>
        <v>641</v>
      </c>
      <c r="L10" s="11">
        <f>L11+L12+L13+L14+L15+L16+L17+L18+L19+L20+L21+L22+L23+L24+L25+L26+L27+L28</f>
        <v>538</v>
      </c>
      <c r="M10" s="11">
        <f>L10-K10</f>
        <v>-103</v>
      </c>
      <c r="N10" s="12">
        <f>L10/K10*100-100</f>
        <v>-16.068642745709823</v>
      </c>
      <c r="O10" s="12">
        <f>O11+O12+O13+O14+O15+O16+O17+O18+O19+O20+O21+O22+O23+O24+O25+O26+O27+O28</f>
        <v>12068086.147159999</v>
      </c>
      <c r="P10" s="12">
        <f>P11+P12+P13+P14+P15+P16+P17+P18+P19+P20+P21+P22+P23+P24+P25+P26+P27+P28</f>
        <v>17073309.226770002</v>
      </c>
      <c r="Q10" s="12">
        <f>P10-O10</f>
        <v>5005223.0796100032</v>
      </c>
      <c r="R10" s="12">
        <f>P10/O10*100-100</f>
        <v>41.474870319747339</v>
      </c>
      <c r="S10" s="11">
        <f>S11+S12+S13+S14+S15+S16+S17+S18+S19+S20+S21+S22+S23+S24+S25+S26+S27+S28</f>
        <v>480</v>
      </c>
      <c r="T10" s="11">
        <f>T11+T12+T13+T14+T15+T16+T17+T18+T19+T20+T21+T22+T23+T24+T25+T26+T27+T28</f>
        <v>463</v>
      </c>
      <c r="U10" s="11">
        <f>T10-S10</f>
        <v>-17</v>
      </c>
      <c r="V10" s="12">
        <f>T10/S10*100-100</f>
        <v>-3.5416666666666714</v>
      </c>
      <c r="W10" s="12">
        <f>W11+W12+W13+W14+W15+W16+W17+W18+W19+W20+W21+W22+W23+W24+W25+W26+W27+W28</f>
        <v>378918637.02137017</v>
      </c>
      <c r="X10" s="12">
        <f>X11+X12+X13+X14+X15+X16+X17+X18+X19+X20+X21+X22+X23+X24+X25+X26+X27+X28</f>
        <v>144286340.16542995</v>
      </c>
      <c r="Y10" s="12">
        <f>X10-W10</f>
        <v>-234632296.85594022</v>
      </c>
      <c r="Z10" s="12">
        <f>X10/W10*100-100</f>
        <v>-61.921550943061028</v>
      </c>
    </row>
    <row r="11" spans="1:41" x14ac:dyDescent="0.3">
      <c r="A11" s="13">
        <v>1</v>
      </c>
      <c r="B11" s="14" t="s">
        <v>1</v>
      </c>
      <c r="C11" s="15">
        <v>864</v>
      </c>
      <c r="D11" s="16">
        <v>720</v>
      </c>
      <c r="E11" s="15">
        <f>D11-C11</f>
        <v>-144</v>
      </c>
      <c r="F11" s="17">
        <f>D11/C11*100-100</f>
        <v>-16.666666666666657</v>
      </c>
      <c r="G11" s="17">
        <v>12446900.43</v>
      </c>
      <c r="H11" s="17">
        <v>12804121.480790002</v>
      </c>
      <c r="I11" s="17">
        <f>H11-G11</f>
        <v>357221.05079000257</v>
      </c>
      <c r="J11" s="17">
        <f>H11/G11*100-100</f>
        <v>2.8699598972368676</v>
      </c>
      <c r="K11" s="15">
        <v>19</v>
      </c>
      <c r="L11" s="16">
        <v>14</v>
      </c>
      <c r="M11" s="15">
        <f>L11-K11</f>
        <v>-5</v>
      </c>
      <c r="N11" s="17">
        <f>L11/K11*100-100</f>
        <v>-26.31578947368422</v>
      </c>
      <c r="O11" s="17">
        <v>73458.303199999995</v>
      </c>
      <c r="P11" s="17">
        <v>27672.097590000001</v>
      </c>
      <c r="Q11" s="17">
        <f>P11-O11</f>
        <v>-45786.20560999999</v>
      </c>
      <c r="R11" s="17">
        <f>P11/O11*100-100</f>
        <v>-62.329517039538693</v>
      </c>
      <c r="S11" s="15">
        <v>10</v>
      </c>
      <c r="T11" s="16">
        <v>11</v>
      </c>
      <c r="U11" s="15">
        <f>T11-S11</f>
        <v>1</v>
      </c>
      <c r="V11" s="17">
        <f>T11/S11*100-100</f>
        <v>10.000000000000014</v>
      </c>
      <c r="W11" s="18">
        <v>517372.24708999996</v>
      </c>
      <c r="X11" s="18">
        <v>499579.87280000001</v>
      </c>
      <c r="Y11" s="18">
        <f>X11-W11</f>
        <v>-17792.374289999949</v>
      </c>
      <c r="Z11" s="18">
        <f>X11/W11*100-100</f>
        <v>-3.4389889272326712</v>
      </c>
    </row>
    <row r="12" spans="1:41" x14ac:dyDescent="0.3">
      <c r="A12" s="13">
        <v>2</v>
      </c>
      <c r="B12" s="14" t="s">
        <v>2</v>
      </c>
      <c r="C12" s="15">
        <v>477</v>
      </c>
      <c r="D12" s="16">
        <v>412</v>
      </c>
      <c r="E12" s="15">
        <f t="shared" ref="E12:E28" si="0">D12-C12</f>
        <v>-65</v>
      </c>
      <c r="F12" s="17">
        <f t="shared" ref="F12:F28" si="1">D12/C12*100-100</f>
        <v>-13.626834381551362</v>
      </c>
      <c r="G12" s="17">
        <v>4305895.1749999998</v>
      </c>
      <c r="H12" s="17">
        <v>5704100.5545800002</v>
      </c>
      <c r="I12" s="17">
        <f t="shared" ref="I12:I28" si="2">H12-G12</f>
        <v>1398205.3795800004</v>
      </c>
      <c r="J12" s="17">
        <f t="shared" ref="J12:J28" si="3">H12/G12*100-100</f>
        <v>32.471886164298013</v>
      </c>
      <c r="K12" s="15">
        <v>80</v>
      </c>
      <c r="L12" s="16">
        <v>36</v>
      </c>
      <c r="M12" s="15">
        <f t="shared" ref="M12:M28" si="4">L12-K12</f>
        <v>-44</v>
      </c>
      <c r="N12" s="17">
        <f t="shared" ref="N12:N75" si="5">L12/K12*100-100</f>
        <v>-55</v>
      </c>
      <c r="O12" s="17">
        <v>906372.57684000023</v>
      </c>
      <c r="P12" s="17">
        <v>700288.37326999975</v>
      </c>
      <c r="Q12" s="17">
        <f t="shared" ref="Q12:Q28" si="6">P12-O12</f>
        <v>-206084.20357000048</v>
      </c>
      <c r="R12" s="17">
        <f t="shared" ref="R12:R75" si="7">P12/O12*100-100</f>
        <v>-22.737250534266778</v>
      </c>
      <c r="S12" s="15">
        <v>13</v>
      </c>
      <c r="T12" s="16">
        <v>11</v>
      </c>
      <c r="U12" s="15">
        <f t="shared" ref="U12:U28" si="8">T12-S12</f>
        <v>-2</v>
      </c>
      <c r="V12" s="17">
        <f t="shared" ref="V12:V75" si="9">T12/S12*100-100</f>
        <v>-15.384615384615387</v>
      </c>
      <c r="W12" s="18">
        <v>494968.57149</v>
      </c>
      <c r="X12" s="18">
        <v>864022.9622699999</v>
      </c>
      <c r="Y12" s="18">
        <f t="shared" ref="Y12:Y75" si="10">X12-W12</f>
        <v>369054.3907799999</v>
      </c>
      <c r="Z12" s="18">
        <f t="shared" ref="Z12:Z75" si="11">X12/W12*100-100</f>
        <v>74.561176615524971</v>
      </c>
    </row>
    <row r="13" spans="1:41" ht="27.6" x14ac:dyDescent="0.3">
      <c r="A13" s="13">
        <v>3</v>
      </c>
      <c r="B13" s="14" t="s">
        <v>3</v>
      </c>
      <c r="C13" s="15">
        <v>310</v>
      </c>
      <c r="D13" s="16">
        <v>338</v>
      </c>
      <c r="E13" s="15">
        <f t="shared" si="0"/>
        <v>28</v>
      </c>
      <c r="F13" s="17">
        <f t="shared" si="1"/>
        <v>9.0322580645161281</v>
      </c>
      <c r="G13" s="17">
        <v>3071671.7519999999</v>
      </c>
      <c r="H13" s="17">
        <v>3296518.1979499971</v>
      </c>
      <c r="I13" s="17">
        <f t="shared" si="2"/>
        <v>224846.44594999729</v>
      </c>
      <c r="J13" s="17">
        <f t="shared" si="3"/>
        <v>7.3200023994620267</v>
      </c>
      <c r="K13" s="15">
        <v>17</v>
      </c>
      <c r="L13" s="16">
        <v>14</v>
      </c>
      <c r="M13" s="15">
        <f t="shared" si="4"/>
        <v>-3</v>
      </c>
      <c r="N13" s="17">
        <f t="shared" si="5"/>
        <v>-17.64705882352942</v>
      </c>
      <c r="O13" s="17">
        <v>254009.75004000001</v>
      </c>
      <c r="P13" s="17">
        <v>250368.59364000001</v>
      </c>
      <c r="Q13" s="17">
        <f t="shared" si="6"/>
        <v>-3641.1564000000071</v>
      </c>
      <c r="R13" s="17">
        <f t="shared" si="7"/>
        <v>-1.4334711165325871</v>
      </c>
      <c r="S13" s="15">
        <v>12</v>
      </c>
      <c r="T13" s="16">
        <v>13</v>
      </c>
      <c r="U13" s="15">
        <f t="shared" si="8"/>
        <v>1</v>
      </c>
      <c r="V13" s="17">
        <f t="shared" si="9"/>
        <v>8.3333333333333286</v>
      </c>
      <c r="W13" s="18">
        <v>30739.688360000007</v>
      </c>
      <c r="X13" s="18">
        <v>33732.795140000002</v>
      </c>
      <c r="Y13" s="18">
        <f t="shared" si="10"/>
        <v>2993.1067799999946</v>
      </c>
      <c r="Z13" s="18">
        <f t="shared" si="11"/>
        <v>9.736945752172204</v>
      </c>
    </row>
    <row r="14" spans="1:41" x14ac:dyDescent="0.3">
      <c r="A14" s="13">
        <v>4</v>
      </c>
      <c r="B14" s="14" t="s">
        <v>4</v>
      </c>
      <c r="C14" s="15">
        <v>402</v>
      </c>
      <c r="D14" s="16">
        <v>441</v>
      </c>
      <c r="E14" s="15">
        <f t="shared" si="0"/>
        <v>39</v>
      </c>
      <c r="F14" s="17">
        <f t="shared" si="1"/>
        <v>9.7014925373134275</v>
      </c>
      <c r="G14" s="17">
        <v>12132263.132999999</v>
      </c>
      <c r="H14" s="17">
        <v>15014636.942970026</v>
      </c>
      <c r="I14" s="17">
        <f t="shared" si="2"/>
        <v>2882373.8099700268</v>
      </c>
      <c r="J14" s="17">
        <f t="shared" si="3"/>
        <v>23.757923631988433</v>
      </c>
      <c r="K14" s="15">
        <v>17</v>
      </c>
      <c r="L14" s="16">
        <v>18</v>
      </c>
      <c r="M14" s="15">
        <f t="shared" si="4"/>
        <v>1</v>
      </c>
      <c r="N14" s="17">
        <f t="shared" si="5"/>
        <v>5.8823529411764781</v>
      </c>
      <c r="O14" s="17">
        <v>620275.08745999995</v>
      </c>
      <c r="P14" s="17">
        <v>362294.66053999995</v>
      </c>
      <c r="Q14" s="17">
        <f t="shared" si="6"/>
        <v>-257980.42692</v>
      </c>
      <c r="R14" s="17">
        <f t="shared" si="7"/>
        <v>-41.591292659587353</v>
      </c>
      <c r="S14" s="15">
        <v>9</v>
      </c>
      <c r="T14" s="16">
        <v>8</v>
      </c>
      <c r="U14" s="15">
        <f t="shared" si="8"/>
        <v>-1</v>
      </c>
      <c r="V14" s="17">
        <f t="shared" si="9"/>
        <v>-11.111111111111114</v>
      </c>
      <c r="W14" s="18">
        <v>946208.54856000002</v>
      </c>
      <c r="X14" s="18">
        <v>1517969.9495800002</v>
      </c>
      <c r="Y14" s="18">
        <f t="shared" si="10"/>
        <v>571761.40102000022</v>
      </c>
      <c r="Z14" s="18">
        <f t="shared" si="11"/>
        <v>60.426573178834929</v>
      </c>
    </row>
    <row r="15" spans="1:41" x14ac:dyDescent="0.3">
      <c r="A15" s="13">
        <v>5</v>
      </c>
      <c r="B15" s="14" t="s">
        <v>5</v>
      </c>
      <c r="C15" s="15">
        <v>240</v>
      </c>
      <c r="D15" s="16">
        <v>288</v>
      </c>
      <c r="E15" s="15">
        <f t="shared" si="0"/>
        <v>48</v>
      </c>
      <c r="F15" s="17">
        <f t="shared" si="1"/>
        <v>20</v>
      </c>
      <c r="G15" s="17">
        <v>4075909.108</v>
      </c>
      <c r="H15" s="17">
        <v>3986588.0102899978</v>
      </c>
      <c r="I15" s="17">
        <f t="shared" si="2"/>
        <v>-89321.097710002214</v>
      </c>
      <c r="J15" s="17">
        <f t="shared" si="3"/>
        <v>-2.1914398810976223</v>
      </c>
      <c r="K15" s="15">
        <v>15</v>
      </c>
      <c r="L15" s="16">
        <v>11</v>
      </c>
      <c r="M15" s="15">
        <f t="shared" si="4"/>
        <v>-4</v>
      </c>
      <c r="N15" s="17">
        <f t="shared" si="5"/>
        <v>-26.666666666666671</v>
      </c>
      <c r="O15" s="17">
        <v>982807.99447999999</v>
      </c>
      <c r="P15" s="17">
        <v>495261.68205999996</v>
      </c>
      <c r="Q15" s="17">
        <f t="shared" si="6"/>
        <v>-487546.31242000003</v>
      </c>
      <c r="R15" s="17">
        <f t="shared" si="7"/>
        <v>-49.607483369929128</v>
      </c>
      <c r="S15" s="15">
        <v>4</v>
      </c>
      <c r="T15" s="16">
        <v>5</v>
      </c>
      <c r="U15" s="15">
        <f t="shared" si="8"/>
        <v>1</v>
      </c>
      <c r="V15" s="17">
        <f t="shared" si="9"/>
        <v>25</v>
      </c>
      <c r="W15" s="18">
        <v>397607.18127</v>
      </c>
      <c r="X15" s="18">
        <v>647306.3248200001</v>
      </c>
      <c r="Y15" s="18">
        <f t="shared" si="10"/>
        <v>249699.1435500001</v>
      </c>
      <c r="Z15" s="18">
        <f t="shared" si="11"/>
        <v>62.800461186951964</v>
      </c>
    </row>
    <row r="16" spans="1:41" x14ac:dyDescent="0.3">
      <c r="A16" s="13">
        <v>6</v>
      </c>
      <c r="B16" s="14" t="s">
        <v>6</v>
      </c>
      <c r="C16" s="15">
        <v>342</v>
      </c>
      <c r="D16" s="16">
        <v>374</v>
      </c>
      <c r="E16" s="15">
        <f t="shared" si="0"/>
        <v>32</v>
      </c>
      <c r="F16" s="17">
        <f t="shared" si="1"/>
        <v>9.3567251461988263</v>
      </c>
      <c r="G16" s="17">
        <v>15443411.173</v>
      </c>
      <c r="H16" s="17">
        <v>6977360.3194600027</v>
      </c>
      <c r="I16" s="17">
        <f t="shared" si="2"/>
        <v>-8466050.8535399977</v>
      </c>
      <c r="J16" s="17">
        <f t="shared" si="3"/>
        <v>-54.819824187167598</v>
      </c>
      <c r="K16" s="15">
        <v>16</v>
      </c>
      <c r="L16" s="16">
        <v>1</v>
      </c>
      <c r="M16" s="15">
        <f t="shared" si="4"/>
        <v>-15</v>
      </c>
      <c r="N16" s="17">
        <f t="shared" si="5"/>
        <v>-93.75</v>
      </c>
      <c r="O16" s="17">
        <v>123631.89361999999</v>
      </c>
      <c r="P16" s="17">
        <v>12512.839029999999</v>
      </c>
      <c r="Q16" s="17">
        <f t="shared" si="6"/>
        <v>-111119.05458999999</v>
      </c>
      <c r="R16" s="17">
        <f t="shared" si="7"/>
        <v>-89.878955451042458</v>
      </c>
      <c r="S16" s="15">
        <v>5</v>
      </c>
      <c r="T16" s="16">
        <v>8</v>
      </c>
      <c r="U16" s="15">
        <f t="shared" si="8"/>
        <v>3</v>
      </c>
      <c r="V16" s="17">
        <f t="shared" si="9"/>
        <v>60</v>
      </c>
      <c r="W16" s="18">
        <v>579279.72646000003</v>
      </c>
      <c r="X16" s="18">
        <v>2190057.2296899999</v>
      </c>
      <c r="Y16" s="18">
        <f t="shared" si="10"/>
        <v>1610777.5032299999</v>
      </c>
      <c r="Z16" s="18">
        <f t="shared" si="11"/>
        <v>278.06557517100094</v>
      </c>
    </row>
    <row r="17" spans="1:26" x14ac:dyDescent="0.3">
      <c r="A17" s="13">
        <v>7</v>
      </c>
      <c r="B17" s="14" t="s">
        <v>7</v>
      </c>
      <c r="C17" s="15">
        <v>133</v>
      </c>
      <c r="D17" s="16">
        <v>122</v>
      </c>
      <c r="E17" s="15">
        <f t="shared" si="0"/>
        <v>-11</v>
      </c>
      <c r="F17" s="17">
        <f t="shared" si="1"/>
        <v>-8.2706766917293351</v>
      </c>
      <c r="G17" s="17">
        <v>1707536.3219999999</v>
      </c>
      <c r="H17" s="17">
        <v>2881696.0584000032</v>
      </c>
      <c r="I17" s="17">
        <f t="shared" si="2"/>
        <v>1174159.7364000033</v>
      </c>
      <c r="J17" s="17">
        <f t="shared" si="3"/>
        <v>68.763382732891785</v>
      </c>
      <c r="K17" s="15">
        <v>17</v>
      </c>
      <c r="L17" s="16">
        <v>15</v>
      </c>
      <c r="M17" s="15">
        <f t="shared" si="4"/>
        <v>-2</v>
      </c>
      <c r="N17" s="17">
        <f t="shared" si="5"/>
        <v>-11.764705882352942</v>
      </c>
      <c r="O17" s="17">
        <v>241110.00753999999</v>
      </c>
      <c r="P17" s="17">
        <v>92017.023650000003</v>
      </c>
      <c r="Q17" s="17">
        <f t="shared" si="6"/>
        <v>-149092.98388999997</v>
      </c>
      <c r="R17" s="17">
        <f t="shared" si="7"/>
        <v>-61.836082795221827</v>
      </c>
      <c r="S17" s="15">
        <v>5</v>
      </c>
      <c r="T17" s="16">
        <v>3</v>
      </c>
      <c r="U17" s="15">
        <f t="shared" si="8"/>
        <v>-2</v>
      </c>
      <c r="V17" s="17">
        <f t="shared" si="9"/>
        <v>-40</v>
      </c>
      <c r="W17" s="18">
        <v>47010.488949999999</v>
      </c>
      <c r="X17" s="18">
        <v>1194101.7594900001</v>
      </c>
      <c r="Y17" s="18">
        <f t="shared" si="10"/>
        <v>1147091.2705400002</v>
      </c>
      <c r="Z17" s="18">
        <f t="shared" si="11"/>
        <v>2440.0751750530349</v>
      </c>
    </row>
    <row r="18" spans="1:26" x14ac:dyDescent="0.3">
      <c r="A18" s="13">
        <v>8</v>
      </c>
      <c r="B18" s="14" t="s">
        <v>8</v>
      </c>
      <c r="C18" s="15">
        <v>780</v>
      </c>
      <c r="D18" s="16">
        <v>1067</v>
      </c>
      <c r="E18" s="15">
        <f t="shared" si="0"/>
        <v>287</v>
      </c>
      <c r="F18" s="17">
        <f t="shared" si="1"/>
        <v>36.794871794871796</v>
      </c>
      <c r="G18" s="17">
        <v>6545380.1229999997</v>
      </c>
      <c r="H18" s="17">
        <v>7468985.6909799706</v>
      </c>
      <c r="I18" s="17">
        <f t="shared" si="2"/>
        <v>923605.56797997095</v>
      </c>
      <c r="J18" s="17">
        <f>H18/G18*100-100</f>
        <v>14.11080106309619</v>
      </c>
      <c r="K18" s="15">
        <v>61</v>
      </c>
      <c r="L18" s="16">
        <v>56</v>
      </c>
      <c r="M18" s="15">
        <f t="shared" si="4"/>
        <v>-5</v>
      </c>
      <c r="N18" s="17">
        <f t="shared" si="5"/>
        <v>-8.1967213114754145</v>
      </c>
      <c r="O18" s="17">
        <v>340071.24589000008</v>
      </c>
      <c r="P18" s="17">
        <v>311191.77941000002</v>
      </c>
      <c r="Q18" s="17">
        <f t="shared" si="6"/>
        <v>-28879.466480000061</v>
      </c>
      <c r="R18" s="17">
        <f t="shared" si="7"/>
        <v>-8.4921812205614913</v>
      </c>
      <c r="S18" s="15">
        <v>28</v>
      </c>
      <c r="T18" s="16">
        <v>32</v>
      </c>
      <c r="U18" s="15">
        <f t="shared" si="8"/>
        <v>4</v>
      </c>
      <c r="V18" s="17">
        <f t="shared" si="9"/>
        <v>14.285714285714278</v>
      </c>
      <c r="W18" s="18">
        <v>14179.669259999999</v>
      </c>
      <c r="X18" s="18">
        <v>475536.26428</v>
      </c>
      <c r="Y18" s="18">
        <f t="shared" si="10"/>
        <v>461356.59502000001</v>
      </c>
      <c r="Z18" s="18">
        <f t="shared" si="11"/>
        <v>3253.6484917984617</v>
      </c>
    </row>
    <row r="19" spans="1:26" x14ac:dyDescent="0.3">
      <c r="A19" s="13">
        <v>9</v>
      </c>
      <c r="B19" s="14" t="s">
        <v>9</v>
      </c>
      <c r="C19" s="15">
        <v>703</v>
      </c>
      <c r="D19" s="16">
        <v>605</v>
      </c>
      <c r="E19" s="15">
        <f t="shared" si="0"/>
        <v>-98</v>
      </c>
      <c r="F19" s="17">
        <f t="shared" si="1"/>
        <v>-13.940256045519206</v>
      </c>
      <c r="G19" s="17">
        <v>7585347.0800000001</v>
      </c>
      <c r="H19" s="17">
        <v>9086120.313940011</v>
      </c>
      <c r="I19" s="17">
        <f t="shared" si="2"/>
        <v>1500773.2339400109</v>
      </c>
      <c r="J19" s="17">
        <f t="shared" si="3"/>
        <v>19.785162341444391</v>
      </c>
      <c r="K19" s="15">
        <v>14</v>
      </c>
      <c r="L19" s="16">
        <v>9</v>
      </c>
      <c r="M19" s="15">
        <f t="shared" si="4"/>
        <v>-5</v>
      </c>
      <c r="N19" s="17">
        <f t="shared" si="5"/>
        <v>-35.714285714285708</v>
      </c>
      <c r="O19" s="17">
        <v>177296.13986000002</v>
      </c>
      <c r="P19" s="17">
        <v>389456.70927999995</v>
      </c>
      <c r="Q19" s="17">
        <f t="shared" si="6"/>
        <v>212160.56941999993</v>
      </c>
      <c r="R19" s="17">
        <f t="shared" si="7"/>
        <v>119.66451699824384</v>
      </c>
      <c r="S19" s="15">
        <v>4</v>
      </c>
      <c r="T19" s="16">
        <v>6</v>
      </c>
      <c r="U19" s="15">
        <f t="shared" si="8"/>
        <v>2</v>
      </c>
      <c r="V19" s="17">
        <f t="shared" si="9"/>
        <v>50</v>
      </c>
      <c r="W19" s="18">
        <v>736246.57432999997</v>
      </c>
      <c r="X19" s="18">
        <v>826902.69789999991</v>
      </c>
      <c r="Y19" s="18">
        <f t="shared" si="10"/>
        <v>90656.123569999938</v>
      </c>
      <c r="Z19" s="18">
        <f t="shared" si="11"/>
        <v>12.313282904236118</v>
      </c>
    </row>
    <row r="20" spans="1:26" x14ac:dyDescent="0.3">
      <c r="A20" s="13">
        <v>10</v>
      </c>
      <c r="B20" s="14" t="s">
        <v>10</v>
      </c>
      <c r="C20" s="15">
        <v>1376</v>
      </c>
      <c r="D20" s="16">
        <v>1560</v>
      </c>
      <c r="E20" s="15">
        <f t="shared" si="0"/>
        <v>184</v>
      </c>
      <c r="F20" s="17">
        <f t="shared" si="1"/>
        <v>13.372093023255815</v>
      </c>
      <c r="G20" s="17">
        <v>79725009.438999996</v>
      </c>
      <c r="H20" s="17">
        <v>96523788.377989918</v>
      </c>
      <c r="I20" s="17">
        <f t="shared" si="2"/>
        <v>16798778.938989922</v>
      </c>
      <c r="J20" s="17">
        <f t="shared" si="3"/>
        <v>21.070902414684795</v>
      </c>
      <c r="K20" s="15">
        <v>52</v>
      </c>
      <c r="L20" s="16">
        <v>34</v>
      </c>
      <c r="M20" s="15">
        <f t="shared" si="4"/>
        <v>-18</v>
      </c>
      <c r="N20" s="17">
        <f t="shared" si="5"/>
        <v>-34.615384615384613</v>
      </c>
      <c r="O20" s="17">
        <v>1793332.0414800001</v>
      </c>
      <c r="P20" s="17">
        <v>1988475.0500399999</v>
      </c>
      <c r="Q20" s="17">
        <f t="shared" si="6"/>
        <v>195143.00855999975</v>
      </c>
      <c r="R20" s="17">
        <f t="shared" si="7"/>
        <v>10.881588241681797</v>
      </c>
      <c r="S20" s="15">
        <v>40</v>
      </c>
      <c r="T20" s="16">
        <v>39</v>
      </c>
      <c r="U20" s="15">
        <f t="shared" si="8"/>
        <v>-1</v>
      </c>
      <c r="V20" s="17">
        <f t="shared" si="9"/>
        <v>-2.5</v>
      </c>
      <c r="W20" s="18">
        <v>14486039.77789</v>
      </c>
      <c r="X20" s="18">
        <v>17224688.451899998</v>
      </c>
      <c r="Y20" s="18">
        <f t="shared" si="10"/>
        <v>2738648.6740099974</v>
      </c>
      <c r="Z20" s="18">
        <f t="shared" si="11"/>
        <v>18.905433893602776</v>
      </c>
    </row>
    <row r="21" spans="1:26" x14ac:dyDescent="0.3">
      <c r="A21" s="13">
        <v>11</v>
      </c>
      <c r="B21" s="14" t="s">
        <v>11</v>
      </c>
      <c r="C21" s="15">
        <v>196</v>
      </c>
      <c r="D21" s="16">
        <v>183</v>
      </c>
      <c r="E21" s="15">
        <f t="shared" si="0"/>
        <v>-13</v>
      </c>
      <c r="F21" s="17">
        <f t="shared" si="1"/>
        <v>-6.6326530612244881</v>
      </c>
      <c r="G21" s="17">
        <v>3878153.034</v>
      </c>
      <c r="H21" s="17">
        <v>3483273.0519900005</v>
      </c>
      <c r="I21" s="17">
        <f t="shared" si="2"/>
        <v>-394879.98200999945</v>
      </c>
      <c r="J21" s="17">
        <f t="shared" si="3"/>
        <v>-10.182166060701135</v>
      </c>
      <c r="K21" s="15">
        <v>35</v>
      </c>
      <c r="L21" s="16">
        <v>36</v>
      </c>
      <c r="M21" s="15">
        <f t="shared" si="4"/>
        <v>1</v>
      </c>
      <c r="N21" s="17">
        <f t="shared" si="5"/>
        <v>2.857142857142847</v>
      </c>
      <c r="O21" s="17">
        <v>554223.20292999991</v>
      </c>
      <c r="P21" s="17">
        <v>558610.65451999998</v>
      </c>
      <c r="Q21" s="17">
        <f t="shared" si="6"/>
        <v>4387.4515900000697</v>
      </c>
      <c r="R21" s="17">
        <f t="shared" si="7"/>
        <v>0.79163982431718694</v>
      </c>
      <c r="S21" s="15">
        <v>0</v>
      </c>
      <c r="T21" s="16">
        <v>0</v>
      </c>
      <c r="U21" s="15">
        <f t="shared" si="8"/>
        <v>0</v>
      </c>
      <c r="V21" s="17" t="s">
        <v>107</v>
      </c>
      <c r="W21" s="18">
        <v>0</v>
      </c>
      <c r="X21" s="18">
        <v>0</v>
      </c>
      <c r="Y21" s="18">
        <f t="shared" si="10"/>
        <v>0</v>
      </c>
      <c r="Z21" s="18" t="s">
        <v>107</v>
      </c>
    </row>
    <row r="22" spans="1:26" x14ac:dyDescent="0.3">
      <c r="A22" s="13">
        <v>12</v>
      </c>
      <c r="B22" s="14" t="s">
        <v>12</v>
      </c>
      <c r="C22" s="15">
        <v>587</v>
      </c>
      <c r="D22" s="16">
        <v>645</v>
      </c>
      <c r="E22" s="15">
        <f t="shared" si="0"/>
        <v>58</v>
      </c>
      <c r="F22" s="17">
        <f t="shared" si="1"/>
        <v>9.8807495741056357</v>
      </c>
      <c r="G22" s="17">
        <v>5110859.2759999996</v>
      </c>
      <c r="H22" s="17">
        <v>8631531.1019799951</v>
      </c>
      <c r="I22" s="17">
        <f t="shared" si="2"/>
        <v>3520671.8259799955</v>
      </c>
      <c r="J22" s="17">
        <f t="shared" si="3"/>
        <v>68.886103800835627</v>
      </c>
      <c r="K22" s="15">
        <v>78</v>
      </c>
      <c r="L22" s="16">
        <v>76</v>
      </c>
      <c r="M22" s="15">
        <f t="shared" si="4"/>
        <v>-2</v>
      </c>
      <c r="N22" s="17">
        <f t="shared" si="5"/>
        <v>-2.5641025641025692</v>
      </c>
      <c r="O22" s="17">
        <v>538631.27515</v>
      </c>
      <c r="P22" s="17">
        <v>456511.42291000002</v>
      </c>
      <c r="Q22" s="17">
        <f t="shared" si="6"/>
        <v>-82119.852239999978</v>
      </c>
      <c r="R22" s="17">
        <f t="shared" si="7"/>
        <v>-15.246023769624401</v>
      </c>
      <c r="S22" s="15">
        <v>1</v>
      </c>
      <c r="T22" s="16">
        <v>4</v>
      </c>
      <c r="U22" s="15">
        <f t="shared" si="8"/>
        <v>3</v>
      </c>
      <c r="V22" s="17">
        <f t="shared" si="9"/>
        <v>300</v>
      </c>
      <c r="W22" s="18">
        <v>180</v>
      </c>
      <c r="X22" s="18">
        <v>359738.55975999997</v>
      </c>
      <c r="Y22" s="18">
        <f t="shared" si="10"/>
        <v>359558.55975999997</v>
      </c>
      <c r="Z22" s="18">
        <f>X22/W22*100-100</f>
        <v>199754.7554222222</v>
      </c>
    </row>
    <row r="23" spans="1:26" x14ac:dyDescent="0.3">
      <c r="A23" s="13">
        <v>13</v>
      </c>
      <c r="B23" s="14" t="s">
        <v>13</v>
      </c>
      <c r="C23" s="15">
        <v>328</v>
      </c>
      <c r="D23" s="16">
        <v>343</v>
      </c>
      <c r="E23" s="15">
        <f t="shared" si="0"/>
        <v>15</v>
      </c>
      <c r="F23" s="17">
        <f t="shared" si="1"/>
        <v>4.5731707317073074</v>
      </c>
      <c r="G23" s="17">
        <v>6598571.5039999997</v>
      </c>
      <c r="H23" s="17">
        <v>6994199.6649899986</v>
      </c>
      <c r="I23" s="17">
        <f t="shared" si="2"/>
        <v>395628.16098999884</v>
      </c>
      <c r="J23" s="17">
        <f t="shared" si="3"/>
        <v>5.9956637698049207</v>
      </c>
      <c r="K23" s="15">
        <v>44</v>
      </c>
      <c r="L23" s="16">
        <v>36</v>
      </c>
      <c r="M23" s="15">
        <f t="shared" si="4"/>
        <v>-8</v>
      </c>
      <c r="N23" s="17">
        <f t="shared" si="5"/>
        <v>-18.181818181818173</v>
      </c>
      <c r="O23" s="17">
        <v>1564404.0283400002</v>
      </c>
      <c r="P23" s="17">
        <v>1527555.7166600002</v>
      </c>
      <c r="Q23" s="17">
        <f t="shared" si="6"/>
        <v>-36848.311680000043</v>
      </c>
      <c r="R23" s="17">
        <f t="shared" si="7"/>
        <v>-2.3554216821533061</v>
      </c>
      <c r="S23" s="15">
        <v>5</v>
      </c>
      <c r="T23" s="16">
        <v>8</v>
      </c>
      <c r="U23" s="15">
        <f t="shared" si="8"/>
        <v>3</v>
      </c>
      <c r="V23" s="17">
        <f t="shared" si="9"/>
        <v>60</v>
      </c>
      <c r="W23" s="18">
        <v>501414.17767</v>
      </c>
      <c r="X23" s="18">
        <v>572618.39390999998</v>
      </c>
      <c r="Y23" s="18">
        <f t="shared" si="10"/>
        <v>71204.21623999998</v>
      </c>
      <c r="Z23" s="18">
        <f t="shared" si="11"/>
        <v>14.200678682616385</v>
      </c>
    </row>
    <row r="24" spans="1:26" x14ac:dyDescent="0.3">
      <c r="A24" s="13">
        <v>14</v>
      </c>
      <c r="B24" s="14" t="s">
        <v>14</v>
      </c>
      <c r="C24" s="15">
        <v>446</v>
      </c>
      <c r="D24" s="16">
        <v>373</v>
      </c>
      <c r="E24" s="15">
        <f t="shared" si="0"/>
        <v>-73</v>
      </c>
      <c r="F24" s="17">
        <f t="shared" si="1"/>
        <v>-16.367713004484301</v>
      </c>
      <c r="G24" s="17">
        <v>9266313.0920000002</v>
      </c>
      <c r="H24" s="17">
        <v>9327602.3659499995</v>
      </c>
      <c r="I24" s="17">
        <f t="shared" si="2"/>
        <v>61289.273949999362</v>
      </c>
      <c r="J24" s="17">
        <f t="shared" si="3"/>
        <v>0.66142027947353199</v>
      </c>
      <c r="K24" s="15">
        <v>19</v>
      </c>
      <c r="L24" s="16">
        <v>15</v>
      </c>
      <c r="M24" s="15">
        <f t="shared" si="4"/>
        <v>-4</v>
      </c>
      <c r="N24" s="17">
        <f t="shared" si="5"/>
        <v>-21.05263157894737</v>
      </c>
      <c r="O24" s="17">
        <v>612025.31246999989</v>
      </c>
      <c r="P24" s="17">
        <v>505490.36724000005</v>
      </c>
      <c r="Q24" s="17">
        <f t="shared" si="6"/>
        <v>-106534.94522999984</v>
      </c>
      <c r="R24" s="17">
        <f t="shared" si="7"/>
        <v>-17.406950833462787</v>
      </c>
      <c r="S24" s="15">
        <v>3</v>
      </c>
      <c r="T24" s="16">
        <v>4</v>
      </c>
      <c r="U24" s="15">
        <f t="shared" si="8"/>
        <v>1</v>
      </c>
      <c r="V24" s="17">
        <f t="shared" si="9"/>
        <v>33.333333333333314</v>
      </c>
      <c r="W24" s="18">
        <v>630829.66990999994</v>
      </c>
      <c r="X24" s="18">
        <v>632182.67255999998</v>
      </c>
      <c r="Y24" s="18">
        <f t="shared" si="10"/>
        <v>1353.0026500000386</v>
      </c>
      <c r="Z24" s="18">
        <f t="shared" si="11"/>
        <v>0.21447986905769767</v>
      </c>
    </row>
    <row r="25" spans="1:26" x14ac:dyDescent="0.3">
      <c r="A25" s="13">
        <v>15</v>
      </c>
      <c r="B25" s="14" t="s">
        <v>15</v>
      </c>
      <c r="C25" s="15">
        <v>382</v>
      </c>
      <c r="D25" s="16">
        <v>458</v>
      </c>
      <c r="E25" s="15">
        <f t="shared" si="0"/>
        <v>76</v>
      </c>
      <c r="F25" s="17">
        <f t="shared" si="1"/>
        <v>19.89528795811519</v>
      </c>
      <c r="G25" s="17">
        <v>6007471.3569999998</v>
      </c>
      <c r="H25" s="17">
        <v>7009699.8300699973</v>
      </c>
      <c r="I25" s="17">
        <f t="shared" si="2"/>
        <v>1002228.4730699975</v>
      </c>
      <c r="J25" s="17">
        <f t="shared" si="3"/>
        <v>16.683033734354552</v>
      </c>
      <c r="K25" s="15">
        <v>100</v>
      </c>
      <c r="L25" s="16">
        <v>93</v>
      </c>
      <c r="M25" s="15">
        <f t="shared" si="4"/>
        <v>-7</v>
      </c>
      <c r="N25" s="17">
        <f t="shared" si="5"/>
        <v>-7</v>
      </c>
      <c r="O25" s="17">
        <v>1738503.4202499993</v>
      </c>
      <c r="P25" s="17">
        <v>1702651.4287300007</v>
      </c>
      <c r="Q25" s="17">
        <f t="shared" si="6"/>
        <v>-35851.991519998526</v>
      </c>
      <c r="R25" s="17">
        <f t="shared" si="7"/>
        <v>-2.0622330161906177</v>
      </c>
      <c r="S25" s="15">
        <v>4</v>
      </c>
      <c r="T25" s="16">
        <v>9</v>
      </c>
      <c r="U25" s="15">
        <f t="shared" si="8"/>
        <v>5</v>
      </c>
      <c r="V25" s="17">
        <f t="shared" si="9"/>
        <v>125</v>
      </c>
      <c r="W25" s="18">
        <v>86572.443239999993</v>
      </c>
      <c r="X25" s="18">
        <v>136787.31804999997</v>
      </c>
      <c r="Y25" s="18">
        <f t="shared" si="10"/>
        <v>50214.874809999979</v>
      </c>
      <c r="Z25" s="18">
        <f t="shared" si="11"/>
        <v>58.003300970485554</v>
      </c>
    </row>
    <row r="26" spans="1:26" x14ac:dyDescent="0.3">
      <c r="A26" s="13">
        <v>16</v>
      </c>
      <c r="B26" s="14" t="s">
        <v>16</v>
      </c>
      <c r="C26" s="15">
        <v>713</v>
      </c>
      <c r="D26" s="16">
        <v>738</v>
      </c>
      <c r="E26" s="15">
        <f t="shared" si="0"/>
        <v>25</v>
      </c>
      <c r="F26" s="17">
        <f t="shared" si="1"/>
        <v>3.5063113604488052</v>
      </c>
      <c r="G26" s="17">
        <v>7264846.7640000004</v>
      </c>
      <c r="H26" s="17">
        <v>6793164.4636699939</v>
      </c>
      <c r="I26" s="17">
        <f t="shared" si="2"/>
        <v>-471682.30033000652</v>
      </c>
      <c r="J26" s="17">
        <f t="shared" si="3"/>
        <v>-6.492666888273078</v>
      </c>
      <c r="K26" s="15">
        <v>32</v>
      </c>
      <c r="L26" s="16">
        <v>32</v>
      </c>
      <c r="M26" s="15">
        <f t="shared" si="4"/>
        <v>0</v>
      </c>
      <c r="N26" s="17">
        <f t="shared" si="5"/>
        <v>0</v>
      </c>
      <c r="O26" s="17">
        <v>513080.83101999998</v>
      </c>
      <c r="P26" s="17">
        <v>513080.83101999998</v>
      </c>
      <c r="Q26" s="17">
        <f t="shared" si="6"/>
        <v>0</v>
      </c>
      <c r="R26" s="17">
        <f t="shared" si="7"/>
        <v>0</v>
      </c>
      <c r="S26" s="15">
        <v>23</v>
      </c>
      <c r="T26" s="16">
        <v>21</v>
      </c>
      <c r="U26" s="15">
        <f t="shared" si="8"/>
        <v>-2</v>
      </c>
      <c r="V26" s="17">
        <f t="shared" si="9"/>
        <v>-8.6956521739130466</v>
      </c>
      <c r="W26" s="18">
        <v>1402320.1873499998</v>
      </c>
      <c r="X26" s="18">
        <v>1483427.7022099998</v>
      </c>
      <c r="Y26" s="18">
        <f t="shared" si="10"/>
        <v>81107.514859999996</v>
      </c>
      <c r="Z26" s="18">
        <f t="shared" si="11"/>
        <v>5.7838085475522547</v>
      </c>
    </row>
    <row r="27" spans="1:26" x14ac:dyDescent="0.3">
      <c r="A27" s="13">
        <v>17</v>
      </c>
      <c r="B27" s="14" t="s">
        <v>17</v>
      </c>
      <c r="C27" s="15">
        <v>380</v>
      </c>
      <c r="D27" s="16">
        <v>480</v>
      </c>
      <c r="E27" s="15">
        <f t="shared" si="0"/>
        <v>100</v>
      </c>
      <c r="F27" s="17">
        <f t="shared" si="1"/>
        <v>26.315789473684205</v>
      </c>
      <c r="G27" s="17">
        <v>2899808.8130000001</v>
      </c>
      <c r="H27" s="17">
        <v>4742909.7303700056</v>
      </c>
      <c r="I27" s="17">
        <f t="shared" si="2"/>
        <v>1843100.9173700055</v>
      </c>
      <c r="J27" s="17">
        <f t="shared" si="3"/>
        <v>63.559394298937377</v>
      </c>
      <c r="K27" s="15">
        <v>16</v>
      </c>
      <c r="L27" s="16">
        <v>13</v>
      </c>
      <c r="M27" s="15">
        <f t="shared" si="4"/>
        <v>-3</v>
      </c>
      <c r="N27" s="17">
        <f t="shared" si="5"/>
        <v>-18.75</v>
      </c>
      <c r="O27" s="17">
        <v>546349.57709000004</v>
      </c>
      <c r="P27" s="17">
        <v>514203.66133999993</v>
      </c>
      <c r="Q27" s="17">
        <f t="shared" si="6"/>
        <v>-32145.915750000102</v>
      </c>
      <c r="R27" s="17">
        <f t="shared" si="7"/>
        <v>-5.8837632713504888</v>
      </c>
      <c r="S27" s="15">
        <v>9</v>
      </c>
      <c r="T27" s="16">
        <v>13</v>
      </c>
      <c r="U27" s="15">
        <f t="shared" si="8"/>
        <v>4</v>
      </c>
      <c r="V27" s="17">
        <f t="shared" si="9"/>
        <v>44.444444444444429</v>
      </c>
      <c r="W27" s="18">
        <v>283036.97103999997</v>
      </c>
      <c r="X27" s="18">
        <v>763443.65051000006</v>
      </c>
      <c r="Y27" s="18">
        <f t="shared" si="10"/>
        <v>480406.67947000009</v>
      </c>
      <c r="Z27" s="18">
        <f t="shared" si="11"/>
        <v>169.73283656363998</v>
      </c>
    </row>
    <row r="28" spans="1:26" x14ac:dyDescent="0.3">
      <c r="A28" s="13">
        <v>18</v>
      </c>
      <c r="B28" s="14" t="s">
        <v>18</v>
      </c>
      <c r="C28" s="15">
        <v>3992</v>
      </c>
      <c r="D28" s="16">
        <v>3741</v>
      </c>
      <c r="E28" s="15">
        <f t="shared" si="0"/>
        <v>-251</v>
      </c>
      <c r="F28" s="17">
        <f t="shared" si="1"/>
        <v>-6.2875751503006114</v>
      </c>
      <c r="G28" s="17">
        <v>1089670976.5409999</v>
      </c>
      <c r="H28" s="17">
        <v>960424411.76049078</v>
      </c>
      <c r="I28" s="17">
        <f t="shared" si="2"/>
        <v>-129246564.78050911</v>
      </c>
      <c r="J28" s="17">
        <f t="shared" si="3"/>
        <v>-11.861063345082684</v>
      </c>
      <c r="K28" s="15">
        <v>9</v>
      </c>
      <c r="L28" s="16">
        <v>29</v>
      </c>
      <c r="M28" s="15">
        <f t="shared" si="4"/>
        <v>20</v>
      </c>
      <c r="N28" s="17">
        <f t="shared" si="5"/>
        <v>222.22222222222223</v>
      </c>
      <c r="O28" s="17">
        <v>488503.4595</v>
      </c>
      <c r="P28" s="17">
        <v>6665666.3358400017</v>
      </c>
      <c r="Q28" s="17">
        <f t="shared" si="6"/>
        <v>6177162.8763400018</v>
      </c>
      <c r="R28" s="17">
        <f t="shared" si="7"/>
        <v>1264.5074986086156</v>
      </c>
      <c r="S28" s="15">
        <v>305</v>
      </c>
      <c r="T28" s="16">
        <v>268</v>
      </c>
      <c r="U28" s="15">
        <f t="shared" si="8"/>
        <v>-37</v>
      </c>
      <c r="V28" s="17">
        <f t="shared" si="9"/>
        <v>-12.131147540983605</v>
      </c>
      <c r="W28" s="18">
        <v>357764631.09850019</v>
      </c>
      <c r="X28" s="18">
        <v>114864243.56055994</v>
      </c>
      <c r="Y28" s="18">
        <f t="shared" si="10"/>
        <v>-242900387.53794026</v>
      </c>
      <c r="Z28" s="18">
        <f t="shared" si="11"/>
        <v>-67.89390745309997</v>
      </c>
    </row>
    <row r="29" spans="1:26" s="3" customFormat="1" ht="27.6" x14ac:dyDescent="0.3">
      <c r="A29" s="10"/>
      <c r="B29" s="10" t="s">
        <v>85</v>
      </c>
      <c r="C29" s="11">
        <f>C30+C31+C32+C33+C34+C35+C36+C37+C38+C39+C40</f>
        <v>4657</v>
      </c>
      <c r="D29" s="11">
        <f>D30+D31+D32+D33+D34+D35+D36+D37+D38+D39+D40</f>
        <v>4775</v>
      </c>
      <c r="E29" s="11">
        <f>D29-C29</f>
        <v>118</v>
      </c>
      <c r="F29" s="12">
        <f>D29/C29*100-100</f>
        <v>2.5338200558299349</v>
      </c>
      <c r="G29" s="12">
        <f>G30+G31+G32+G33+G34+G35+G36+G37+G38+G39+G40</f>
        <v>299019772.61199999</v>
      </c>
      <c r="H29" s="12">
        <f>H30+H31+H32+H33+H34+H35+H36+H37+H38+H39+H40</f>
        <v>308160003.37908006</v>
      </c>
      <c r="I29" s="12">
        <f>H29-G29</f>
        <v>9140230.7670800686</v>
      </c>
      <c r="J29" s="12">
        <f>H29/G29*100-100</f>
        <v>3.0567312279178935</v>
      </c>
      <c r="K29" s="11">
        <f>K30+K31+K32+K33+K34+K35+K36+K37+K38+K39+K40</f>
        <v>360</v>
      </c>
      <c r="L29" s="11">
        <f>L30+L31+L32+L33+L34+L35+L36+L37+L38+L39+L40</f>
        <v>325</v>
      </c>
      <c r="M29" s="11">
        <f>L29-K29</f>
        <v>-35</v>
      </c>
      <c r="N29" s="12">
        <f t="shared" si="5"/>
        <v>-9.7222222222222143</v>
      </c>
      <c r="O29" s="12">
        <f>O30+O31+O32+O33+O34+O35+O36+O37+O38+O39+O40</f>
        <v>24819355.723900005</v>
      </c>
      <c r="P29" s="12">
        <f>P30+P31+P32+P33+P34+P35+P36+P37+P38+P39+P40</f>
        <v>24094526.234010004</v>
      </c>
      <c r="Q29" s="12">
        <f>P29-O29</f>
        <v>-724829.48989000171</v>
      </c>
      <c r="R29" s="12">
        <f t="shared" si="7"/>
        <v>-2.9204202476215784</v>
      </c>
      <c r="S29" s="11">
        <f>S30+S31+S32+S33+S34+S35+S36+S37+S38+S39+S40</f>
        <v>192</v>
      </c>
      <c r="T29" s="11">
        <f>T30+T31+T32+T33+T34+T35+T36+T37+T38+T39+T40</f>
        <v>244</v>
      </c>
      <c r="U29" s="11">
        <f>T29-S29</f>
        <v>52</v>
      </c>
      <c r="V29" s="12">
        <f t="shared" si="9"/>
        <v>27.083333333333329</v>
      </c>
      <c r="W29" s="12">
        <f>W30+W31+W32+W33+W34+W35+W36+W37+W38+W39+W40</f>
        <v>87111692.010579959</v>
      </c>
      <c r="X29" s="12">
        <f>X30+X31+X32+X33+X34+X35+X36+X37+X38+X39+X40</f>
        <v>59919742.854980022</v>
      </c>
      <c r="Y29" s="12">
        <f t="shared" si="10"/>
        <v>-27191949.155599937</v>
      </c>
      <c r="Z29" s="12">
        <f t="shared" si="11"/>
        <v>-31.215039598011018</v>
      </c>
    </row>
    <row r="30" spans="1:26" x14ac:dyDescent="0.3">
      <c r="A30" s="13">
        <v>19</v>
      </c>
      <c r="B30" s="14" t="s">
        <v>19</v>
      </c>
      <c r="C30" s="15">
        <v>217</v>
      </c>
      <c r="D30" s="16">
        <v>281</v>
      </c>
      <c r="E30" s="15">
        <f>D30-C30</f>
        <v>64</v>
      </c>
      <c r="F30" s="17">
        <f>D30/C30*100-100</f>
        <v>29.493087557603701</v>
      </c>
      <c r="G30" s="17">
        <v>4294211.8940000003</v>
      </c>
      <c r="H30" s="17">
        <v>6290272.2969900062</v>
      </c>
      <c r="I30" s="17">
        <f>H30-G30</f>
        <v>1996060.4029900059</v>
      </c>
      <c r="J30" s="17">
        <f>H30/G30*100-100</f>
        <v>46.48257822998815</v>
      </c>
      <c r="K30" s="15">
        <v>33</v>
      </c>
      <c r="L30" s="16">
        <v>33</v>
      </c>
      <c r="M30" s="15">
        <f>L30-K30</f>
        <v>0</v>
      </c>
      <c r="N30" s="17">
        <f t="shared" si="5"/>
        <v>0</v>
      </c>
      <c r="O30" s="17">
        <v>763699.52445000014</v>
      </c>
      <c r="P30" s="17">
        <v>345009.0062</v>
      </c>
      <c r="Q30" s="17">
        <f>P30-O30</f>
        <v>-418690.51825000014</v>
      </c>
      <c r="R30" s="17">
        <f t="shared" si="7"/>
        <v>-54.823985722857685</v>
      </c>
      <c r="S30" s="15">
        <v>3</v>
      </c>
      <c r="T30" s="16">
        <v>7</v>
      </c>
      <c r="U30" s="15">
        <f>T30-S30</f>
        <v>4</v>
      </c>
      <c r="V30" s="17">
        <f t="shared" si="9"/>
        <v>133.33333333333334</v>
      </c>
      <c r="W30" s="18">
        <v>55878.212119999997</v>
      </c>
      <c r="X30" s="18">
        <v>750493.51417999994</v>
      </c>
      <c r="Y30" s="18">
        <f t="shared" si="10"/>
        <v>694615.3020599999</v>
      </c>
      <c r="Z30" s="18">
        <f t="shared" si="11"/>
        <v>1243.0879151399733</v>
      </c>
    </row>
    <row r="31" spans="1:26" x14ac:dyDescent="0.3">
      <c r="A31" s="13">
        <v>20</v>
      </c>
      <c r="B31" s="14" t="s">
        <v>20</v>
      </c>
      <c r="C31" s="15">
        <v>446</v>
      </c>
      <c r="D31" s="16">
        <v>430</v>
      </c>
      <c r="E31" s="15">
        <f t="shared" ref="E31:E40" si="12">D31-C31</f>
        <v>-16</v>
      </c>
      <c r="F31" s="17">
        <f t="shared" ref="F31:F40" si="13">D31/C31*100-100</f>
        <v>-3.5874439461883441</v>
      </c>
      <c r="G31" s="17">
        <v>14459305.241</v>
      </c>
      <c r="H31" s="17">
        <v>13637904.96908999</v>
      </c>
      <c r="I31" s="17">
        <f t="shared" ref="I31:I40" si="14">H31-G31</f>
        <v>-821400.27191000991</v>
      </c>
      <c r="J31" s="17">
        <f t="shared" ref="J31:J40" si="15">H31/G31*100-100</f>
        <v>-5.6807727495847615</v>
      </c>
      <c r="K31" s="15">
        <v>60</v>
      </c>
      <c r="L31" s="16">
        <v>59</v>
      </c>
      <c r="M31" s="15">
        <f t="shared" ref="M31:M40" si="16">L31-K31</f>
        <v>-1</v>
      </c>
      <c r="N31" s="17">
        <f t="shared" si="5"/>
        <v>-1.6666666666666714</v>
      </c>
      <c r="O31" s="17">
        <v>6287459.224630001</v>
      </c>
      <c r="P31" s="17">
        <v>5815490.69417</v>
      </c>
      <c r="Q31" s="17">
        <f t="shared" ref="Q31:Q40" si="17">P31-O31</f>
        <v>-471968.53046000097</v>
      </c>
      <c r="R31" s="17">
        <f t="shared" si="7"/>
        <v>-7.5065064217219657</v>
      </c>
      <c r="S31" s="15">
        <v>24</v>
      </c>
      <c r="T31" s="16">
        <v>19</v>
      </c>
      <c r="U31" s="15">
        <f t="shared" ref="U31:U40" si="18">T31-S31</f>
        <v>-5</v>
      </c>
      <c r="V31" s="17">
        <f t="shared" si="9"/>
        <v>-20.833333333333343</v>
      </c>
      <c r="W31" s="18">
        <v>1324438.7276600001</v>
      </c>
      <c r="X31" s="18">
        <v>1544608.3529299998</v>
      </c>
      <c r="Y31" s="18">
        <f t="shared" si="10"/>
        <v>220169.62526999973</v>
      </c>
      <c r="Z31" s="18">
        <f t="shared" si="11"/>
        <v>16.623617285715625</v>
      </c>
    </row>
    <row r="32" spans="1:26" ht="31.2" customHeight="1" x14ac:dyDescent="0.3">
      <c r="A32" s="13">
        <v>21</v>
      </c>
      <c r="B32" s="14" t="s">
        <v>21</v>
      </c>
      <c r="C32" s="15">
        <v>484</v>
      </c>
      <c r="D32" s="16">
        <v>471</v>
      </c>
      <c r="E32" s="15">
        <f t="shared" si="12"/>
        <v>-13</v>
      </c>
      <c r="F32" s="17">
        <f t="shared" si="13"/>
        <v>-2.6859504132231393</v>
      </c>
      <c r="G32" s="17">
        <v>11614451.589</v>
      </c>
      <c r="H32" s="17">
        <v>14472376.05526001</v>
      </c>
      <c r="I32" s="17">
        <f t="shared" si="14"/>
        <v>2857924.4662600104</v>
      </c>
      <c r="J32" s="17">
        <f t="shared" si="15"/>
        <v>24.606624293537365</v>
      </c>
      <c r="K32" s="15">
        <v>82</v>
      </c>
      <c r="L32" s="16">
        <v>78</v>
      </c>
      <c r="M32" s="15">
        <f t="shared" si="16"/>
        <v>-4</v>
      </c>
      <c r="N32" s="17">
        <f t="shared" si="5"/>
        <v>-4.8780487804878021</v>
      </c>
      <c r="O32" s="17">
        <v>1562879.3120200008</v>
      </c>
      <c r="P32" s="17">
        <v>1526822.8364000006</v>
      </c>
      <c r="Q32" s="17">
        <f t="shared" si="17"/>
        <v>-36056.475620000158</v>
      </c>
      <c r="R32" s="17">
        <f t="shared" si="7"/>
        <v>-2.3070543798674805</v>
      </c>
      <c r="S32" s="15">
        <v>12</v>
      </c>
      <c r="T32" s="16">
        <v>19</v>
      </c>
      <c r="U32" s="15">
        <f t="shared" si="18"/>
        <v>7</v>
      </c>
      <c r="V32" s="17">
        <f t="shared" si="9"/>
        <v>58.333333333333314</v>
      </c>
      <c r="W32" s="18">
        <v>3712480.0581299993</v>
      </c>
      <c r="X32" s="18">
        <v>4757831.7746899994</v>
      </c>
      <c r="Y32" s="18">
        <f t="shared" si="10"/>
        <v>1045351.7165600001</v>
      </c>
      <c r="Z32" s="18">
        <f t="shared" si="11"/>
        <v>28.157773245697939</v>
      </c>
    </row>
    <row r="33" spans="1:26" ht="33" customHeight="1" x14ac:dyDescent="0.3">
      <c r="A33" s="13">
        <v>22</v>
      </c>
      <c r="B33" s="14" t="s">
        <v>22</v>
      </c>
      <c r="C33" s="15">
        <v>478</v>
      </c>
      <c r="D33" s="16">
        <v>485</v>
      </c>
      <c r="E33" s="15">
        <f t="shared" si="12"/>
        <v>7</v>
      </c>
      <c r="F33" s="17">
        <f t="shared" si="13"/>
        <v>1.4644351464435204</v>
      </c>
      <c r="G33" s="17">
        <v>6722619.398</v>
      </c>
      <c r="H33" s="17">
        <v>10437245.598339994</v>
      </c>
      <c r="I33" s="17">
        <f t="shared" si="14"/>
        <v>3714626.2003399935</v>
      </c>
      <c r="J33" s="17">
        <f t="shared" si="15"/>
        <v>55.255637429736169</v>
      </c>
      <c r="K33" s="15">
        <v>32</v>
      </c>
      <c r="L33" s="16">
        <v>29</v>
      </c>
      <c r="M33" s="15">
        <f t="shared" si="16"/>
        <v>-3</v>
      </c>
      <c r="N33" s="17">
        <f t="shared" si="5"/>
        <v>-9.375</v>
      </c>
      <c r="O33" s="17">
        <v>332005.47754999995</v>
      </c>
      <c r="P33" s="17">
        <v>270656.80736999999</v>
      </c>
      <c r="Q33" s="17">
        <f t="shared" si="17"/>
        <v>-61348.670179999957</v>
      </c>
      <c r="R33" s="17">
        <f t="shared" si="7"/>
        <v>-18.478210249034476</v>
      </c>
      <c r="S33" s="15">
        <v>7</v>
      </c>
      <c r="T33" s="16">
        <v>22</v>
      </c>
      <c r="U33" s="15">
        <f t="shared" si="18"/>
        <v>15</v>
      </c>
      <c r="V33" s="17">
        <f t="shared" si="9"/>
        <v>214.28571428571428</v>
      </c>
      <c r="W33" s="18">
        <v>140293.93567000001</v>
      </c>
      <c r="X33" s="18">
        <v>324036.28305999999</v>
      </c>
      <c r="Y33" s="18">
        <f t="shared" si="10"/>
        <v>183742.34738999998</v>
      </c>
      <c r="Z33" s="18">
        <f t="shared" si="11"/>
        <v>130.96955795879839</v>
      </c>
    </row>
    <row r="34" spans="1:26" ht="33" customHeight="1" x14ac:dyDescent="0.3">
      <c r="A34" s="13">
        <v>23</v>
      </c>
      <c r="B34" s="14" t="s">
        <v>23</v>
      </c>
      <c r="C34" s="15">
        <v>313</v>
      </c>
      <c r="D34" s="16">
        <v>333</v>
      </c>
      <c r="E34" s="15">
        <f t="shared" si="12"/>
        <v>20</v>
      </c>
      <c r="F34" s="17">
        <f t="shared" si="13"/>
        <v>6.389776357827472</v>
      </c>
      <c r="G34" s="17">
        <v>23589013.401999999</v>
      </c>
      <c r="H34" s="17">
        <v>18646283.575280003</v>
      </c>
      <c r="I34" s="17">
        <f t="shared" si="14"/>
        <v>-4942729.8267199956</v>
      </c>
      <c r="J34" s="17">
        <f t="shared" si="15"/>
        <v>-20.953525026616532</v>
      </c>
      <c r="K34" s="15">
        <v>12</v>
      </c>
      <c r="L34" s="16">
        <v>7</v>
      </c>
      <c r="M34" s="15">
        <f t="shared" si="16"/>
        <v>-5</v>
      </c>
      <c r="N34" s="17">
        <f t="shared" si="5"/>
        <v>-41.666666666666664</v>
      </c>
      <c r="O34" s="17">
        <v>1646898.37956</v>
      </c>
      <c r="P34" s="17">
        <v>1527570.5146999997</v>
      </c>
      <c r="Q34" s="17">
        <f t="shared" si="17"/>
        <v>-119327.86486000032</v>
      </c>
      <c r="R34" s="17">
        <f t="shared" si="7"/>
        <v>-7.2456118933021827</v>
      </c>
      <c r="S34" s="15">
        <v>12</v>
      </c>
      <c r="T34" s="16">
        <v>16</v>
      </c>
      <c r="U34" s="15">
        <f t="shared" si="18"/>
        <v>4</v>
      </c>
      <c r="V34" s="17">
        <f t="shared" si="9"/>
        <v>33.333333333333314</v>
      </c>
      <c r="W34" s="18">
        <v>1849830.68062</v>
      </c>
      <c r="X34" s="18">
        <v>7475672.4934100015</v>
      </c>
      <c r="Y34" s="18">
        <f t="shared" si="10"/>
        <v>5625841.8127900017</v>
      </c>
      <c r="Z34" s="18">
        <f t="shared" si="11"/>
        <v>304.12739240028242</v>
      </c>
    </row>
    <row r="35" spans="1:26" ht="32.4" customHeight="1" x14ac:dyDescent="0.3">
      <c r="A35" s="13">
        <v>24</v>
      </c>
      <c r="B35" s="14" t="s">
        <v>24</v>
      </c>
      <c r="C35" s="15">
        <v>928</v>
      </c>
      <c r="D35" s="16">
        <v>888</v>
      </c>
      <c r="E35" s="15">
        <f t="shared" si="12"/>
        <v>-40</v>
      </c>
      <c r="F35" s="17">
        <f t="shared" si="13"/>
        <v>-4.3103448275862064</v>
      </c>
      <c r="G35" s="17">
        <v>25105722.566</v>
      </c>
      <c r="H35" s="17">
        <v>26859280.00943001</v>
      </c>
      <c r="I35" s="17">
        <f t="shared" si="14"/>
        <v>1753557.4434300102</v>
      </c>
      <c r="J35" s="17">
        <f t="shared" si="15"/>
        <v>6.984692190476153</v>
      </c>
      <c r="K35" s="15">
        <v>52</v>
      </c>
      <c r="L35" s="16">
        <v>37</v>
      </c>
      <c r="M35" s="15">
        <f t="shared" si="16"/>
        <v>-15</v>
      </c>
      <c r="N35" s="17">
        <f t="shared" si="5"/>
        <v>-28.84615384615384</v>
      </c>
      <c r="O35" s="17">
        <v>2767868.4568499997</v>
      </c>
      <c r="P35" s="17">
        <v>2439757.8906500004</v>
      </c>
      <c r="Q35" s="17">
        <f t="shared" si="17"/>
        <v>-328110.5661999993</v>
      </c>
      <c r="R35" s="17">
        <f t="shared" si="7"/>
        <v>-11.854268774514267</v>
      </c>
      <c r="S35" s="15">
        <v>36</v>
      </c>
      <c r="T35" s="16">
        <v>51</v>
      </c>
      <c r="U35" s="15">
        <f t="shared" si="18"/>
        <v>15</v>
      </c>
      <c r="V35" s="17">
        <f t="shared" si="9"/>
        <v>41.666666666666686</v>
      </c>
      <c r="W35" s="18">
        <v>2110986.2238599993</v>
      </c>
      <c r="X35" s="18">
        <v>1960414.2144599995</v>
      </c>
      <c r="Y35" s="18">
        <f t="shared" si="10"/>
        <v>-150572.00939999986</v>
      </c>
      <c r="Z35" s="18">
        <f t="shared" si="11"/>
        <v>-7.1327802947323278</v>
      </c>
    </row>
    <row r="36" spans="1:26" x14ac:dyDescent="0.3">
      <c r="A36" s="13">
        <v>25</v>
      </c>
      <c r="B36" s="14" t="s">
        <v>25</v>
      </c>
      <c r="C36" s="15">
        <v>116</v>
      </c>
      <c r="D36" s="16">
        <v>148</v>
      </c>
      <c r="E36" s="15">
        <f t="shared" si="12"/>
        <v>32</v>
      </c>
      <c r="F36" s="17">
        <f t="shared" si="13"/>
        <v>27.58620689655173</v>
      </c>
      <c r="G36" s="17">
        <v>2038629.1939999999</v>
      </c>
      <c r="H36" s="17">
        <v>2587126.0925799999</v>
      </c>
      <c r="I36" s="17">
        <f t="shared" si="14"/>
        <v>548496.89858000004</v>
      </c>
      <c r="J36" s="17">
        <f t="shared" si="15"/>
        <v>26.905182178019956</v>
      </c>
      <c r="K36" s="15">
        <v>13</v>
      </c>
      <c r="L36" s="16">
        <v>9</v>
      </c>
      <c r="M36" s="15">
        <f t="shared" si="16"/>
        <v>-4</v>
      </c>
      <c r="N36" s="17">
        <f t="shared" si="5"/>
        <v>-30.769230769230774</v>
      </c>
      <c r="O36" s="17">
        <v>377643.52274000004</v>
      </c>
      <c r="P36" s="17">
        <v>327589.76805000001</v>
      </c>
      <c r="Q36" s="17">
        <f t="shared" si="17"/>
        <v>-50053.754690000031</v>
      </c>
      <c r="R36" s="17">
        <f t="shared" si="7"/>
        <v>-13.254233602852239</v>
      </c>
      <c r="S36" s="15">
        <v>5</v>
      </c>
      <c r="T36" s="16">
        <v>8</v>
      </c>
      <c r="U36" s="15">
        <f t="shared" si="18"/>
        <v>3</v>
      </c>
      <c r="V36" s="17">
        <f t="shared" si="9"/>
        <v>60</v>
      </c>
      <c r="W36" s="18">
        <v>442778.82543999999</v>
      </c>
      <c r="X36" s="18">
        <v>924459.37763999996</v>
      </c>
      <c r="Y36" s="18">
        <f t="shared" si="10"/>
        <v>481680.55219999998</v>
      </c>
      <c r="Z36" s="18">
        <f t="shared" si="11"/>
        <v>108.78581461553463</v>
      </c>
    </row>
    <row r="37" spans="1:26" ht="31.8" customHeight="1" x14ac:dyDescent="0.3">
      <c r="A37" s="13">
        <v>26</v>
      </c>
      <c r="B37" s="14" t="s">
        <v>26</v>
      </c>
      <c r="C37" s="15">
        <v>236</v>
      </c>
      <c r="D37" s="16">
        <v>271</v>
      </c>
      <c r="E37" s="15">
        <f t="shared" si="12"/>
        <v>35</v>
      </c>
      <c r="F37" s="17">
        <f t="shared" si="13"/>
        <v>14.830508474576277</v>
      </c>
      <c r="G37" s="17">
        <v>7720372.29</v>
      </c>
      <c r="H37" s="17">
        <v>9899389.8202300034</v>
      </c>
      <c r="I37" s="17">
        <f t="shared" si="14"/>
        <v>2179017.5302300034</v>
      </c>
      <c r="J37" s="17">
        <f t="shared" si="15"/>
        <v>28.22425458746892</v>
      </c>
      <c r="K37" s="15">
        <v>11</v>
      </c>
      <c r="L37" s="16">
        <v>12</v>
      </c>
      <c r="M37" s="15">
        <f t="shared" si="16"/>
        <v>1</v>
      </c>
      <c r="N37" s="17">
        <f t="shared" si="5"/>
        <v>9.0909090909090793</v>
      </c>
      <c r="O37" s="17">
        <v>427301.60978</v>
      </c>
      <c r="P37" s="17">
        <v>1271288.9109100001</v>
      </c>
      <c r="Q37" s="17">
        <f t="shared" si="17"/>
        <v>843987.30113000004</v>
      </c>
      <c r="R37" s="17">
        <f t="shared" si="7"/>
        <v>197.51559128563417</v>
      </c>
      <c r="S37" s="15">
        <v>3</v>
      </c>
      <c r="T37" s="16">
        <v>3</v>
      </c>
      <c r="U37" s="15">
        <f t="shared" si="18"/>
        <v>0</v>
      </c>
      <c r="V37" s="17">
        <f t="shared" si="9"/>
        <v>0</v>
      </c>
      <c r="W37" s="18">
        <v>847460.48166000005</v>
      </c>
      <c r="X37" s="18">
        <v>521438.85888000001</v>
      </c>
      <c r="Y37" s="18">
        <f t="shared" si="10"/>
        <v>-326021.62278000003</v>
      </c>
      <c r="Z37" s="18">
        <f t="shared" si="11"/>
        <v>-38.470421905855837</v>
      </c>
    </row>
    <row r="38" spans="1:26" ht="32.4" customHeight="1" x14ac:dyDescent="0.3">
      <c r="A38" s="13">
        <v>27</v>
      </c>
      <c r="B38" s="14" t="s">
        <v>27</v>
      </c>
      <c r="C38" s="15">
        <v>163</v>
      </c>
      <c r="D38" s="16">
        <v>202</v>
      </c>
      <c r="E38" s="15">
        <f t="shared" si="12"/>
        <v>39</v>
      </c>
      <c r="F38" s="17">
        <f t="shared" si="13"/>
        <v>23.926380368098151</v>
      </c>
      <c r="G38" s="17">
        <v>2120855.8790000002</v>
      </c>
      <c r="H38" s="17">
        <v>2137083.0208400013</v>
      </c>
      <c r="I38" s="17">
        <f t="shared" si="14"/>
        <v>16227.141840001103</v>
      </c>
      <c r="J38" s="17">
        <f t="shared" si="15"/>
        <v>0.76512232635307953</v>
      </c>
      <c r="K38" s="15">
        <v>16</v>
      </c>
      <c r="L38" s="16">
        <v>16</v>
      </c>
      <c r="M38" s="15">
        <f t="shared" si="16"/>
        <v>0</v>
      </c>
      <c r="N38" s="17">
        <f t="shared" si="5"/>
        <v>0</v>
      </c>
      <c r="O38" s="17">
        <v>147890.90587999998</v>
      </c>
      <c r="P38" s="17">
        <v>216151.26087</v>
      </c>
      <c r="Q38" s="17">
        <f t="shared" si="17"/>
        <v>68260.354990000022</v>
      </c>
      <c r="R38" s="17">
        <f t="shared" si="7"/>
        <v>46.155884017227578</v>
      </c>
      <c r="S38" s="15">
        <v>10</v>
      </c>
      <c r="T38" s="16">
        <v>8</v>
      </c>
      <c r="U38" s="15">
        <f t="shared" si="18"/>
        <v>-2</v>
      </c>
      <c r="V38" s="17">
        <f t="shared" si="9"/>
        <v>-20</v>
      </c>
      <c r="W38" s="18">
        <v>661971.67441000021</v>
      </c>
      <c r="X38" s="18">
        <v>564306.60678999999</v>
      </c>
      <c r="Y38" s="18">
        <f t="shared" si="10"/>
        <v>-97665.06762000022</v>
      </c>
      <c r="Z38" s="18">
        <f t="shared" si="11"/>
        <v>-14.753662640783958</v>
      </c>
    </row>
    <row r="39" spans="1:26" x14ac:dyDescent="0.3">
      <c r="A39" s="13">
        <v>28</v>
      </c>
      <c r="B39" s="14" t="s">
        <v>28</v>
      </c>
      <c r="C39" s="15">
        <v>81</v>
      </c>
      <c r="D39" s="16">
        <v>95</v>
      </c>
      <c r="E39" s="15">
        <f t="shared" si="12"/>
        <v>14</v>
      </c>
      <c r="F39" s="17">
        <f t="shared" si="13"/>
        <v>17.283950617283963</v>
      </c>
      <c r="G39" s="17">
        <v>3752297.9309999999</v>
      </c>
      <c r="H39" s="17">
        <v>5707566.55339</v>
      </c>
      <c r="I39" s="17">
        <f t="shared" si="14"/>
        <v>1955268.6223900001</v>
      </c>
      <c r="J39" s="17">
        <f t="shared" si="15"/>
        <v>52.108565426970614</v>
      </c>
      <c r="K39" s="15">
        <v>5</v>
      </c>
      <c r="L39" s="16">
        <v>4</v>
      </c>
      <c r="M39" s="15">
        <f t="shared" si="16"/>
        <v>-1</v>
      </c>
      <c r="N39" s="17">
        <f t="shared" si="5"/>
        <v>-20</v>
      </c>
      <c r="O39" s="17">
        <v>209454.81592000002</v>
      </c>
      <c r="P39" s="17">
        <v>208991.87343000001</v>
      </c>
      <c r="Q39" s="17">
        <f t="shared" si="17"/>
        <v>-462.94249000001582</v>
      </c>
      <c r="R39" s="17">
        <f t="shared" si="7"/>
        <v>-0.22102260478786206</v>
      </c>
      <c r="S39" s="15">
        <v>0</v>
      </c>
      <c r="T39" s="16">
        <v>1</v>
      </c>
      <c r="U39" s="15">
        <f t="shared" si="18"/>
        <v>1</v>
      </c>
      <c r="V39" s="17" t="s">
        <v>107</v>
      </c>
      <c r="W39" s="18">
        <v>0</v>
      </c>
      <c r="X39" s="18">
        <v>20.2212</v>
      </c>
      <c r="Y39" s="18">
        <f t="shared" si="10"/>
        <v>20.2212</v>
      </c>
      <c r="Z39" s="18" t="s">
        <v>107</v>
      </c>
    </row>
    <row r="40" spans="1:26" x14ac:dyDescent="0.3">
      <c r="A40" s="13">
        <v>29</v>
      </c>
      <c r="B40" s="14" t="s">
        <v>29</v>
      </c>
      <c r="C40" s="15">
        <v>1195</v>
      </c>
      <c r="D40" s="16">
        <v>1171</v>
      </c>
      <c r="E40" s="15">
        <f t="shared" si="12"/>
        <v>-24</v>
      </c>
      <c r="F40" s="17">
        <f t="shared" si="13"/>
        <v>-2.0083682008368129</v>
      </c>
      <c r="G40" s="17">
        <v>197602293.22799999</v>
      </c>
      <c r="H40" s="17">
        <v>197485475.38765001</v>
      </c>
      <c r="I40" s="17">
        <f t="shared" si="14"/>
        <v>-116817.84034997225</v>
      </c>
      <c r="J40" s="17">
        <f t="shared" si="15"/>
        <v>-5.9117654173775236E-2</v>
      </c>
      <c r="K40" s="15">
        <v>44</v>
      </c>
      <c r="L40" s="16">
        <v>41</v>
      </c>
      <c r="M40" s="15">
        <f t="shared" si="16"/>
        <v>-3</v>
      </c>
      <c r="N40" s="17">
        <f t="shared" si="5"/>
        <v>-6.8181818181818272</v>
      </c>
      <c r="O40" s="17">
        <v>10296254.494520001</v>
      </c>
      <c r="P40" s="17">
        <v>10145196.671260003</v>
      </c>
      <c r="Q40" s="17">
        <f t="shared" si="17"/>
        <v>-151057.82325999811</v>
      </c>
      <c r="R40" s="17">
        <f t="shared" si="7"/>
        <v>-1.4671143117178786</v>
      </c>
      <c r="S40" s="15">
        <v>80</v>
      </c>
      <c r="T40" s="16">
        <v>90</v>
      </c>
      <c r="U40" s="15">
        <f t="shared" si="18"/>
        <v>10</v>
      </c>
      <c r="V40" s="17">
        <f t="shared" si="9"/>
        <v>12.5</v>
      </c>
      <c r="W40" s="18">
        <v>75965573.191009954</v>
      </c>
      <c r="X40" s="18">
        <v>41096461.157740027</v>
      </c>
      <c r="Y40" s="18">
        <f t="shared" si="10"/>
        <v>-34869112.033269927</v>
      </c>
      <c r="Z40" s="18">
        <f t="shared" si="11"/>
        <v>-45.901203095768203</v>
      </c>
    </row>
    <row r="41" spans="1:26" s="3" customFormat="1" ht="75" customHeight="1" x14ac:dyDescent="0.3">
      <c r="A41" s="10"/>
      <c r="B41" s="10" t="s">
        <v>94</v>
      </c>
      <c r="C41" s="11">
        <f>C42+C43+C44+C45+C46+C47+C48+C49</f>
        <v>6366</v>
      </c>
      <c r="D41" s="11">
        <f>D42+D43+D44+D45+D46+D47+D48+D49</f>
        <v>6444</v>
      </c>
      <c r="E41" s="11">
        <f>D41-C41</f>
        <v>78</v>
      </c>
      <c r="F41" s="12">
        <f>D41/C41*100-100</f>
        <v>1.2252591894439178</v>
      </c>
      <c r="G41" s="12">
        <f>G42+G43+G44+G45+G46+G47+G48+G49</f>
        <v>245955452.51899999</v>
      </c>
      <c r="H41" s="12">
        <f>H42+H43+H44+H45+H46+H47+H48+H49</f>
        <v>302386320.82148004</v>
      </c>
      <c r="I41" s="12">
        <f>H41-G41</f>
        <v>56430868.302480042</v>
      </c>
      <c r="J41" s="12">
        <f>H41/G41*100-100</f>
        <v>22.94353214150469</v>
      </c>
      <c r="K41" s="11">
        <f>K42+K43+K44+K45+K46+K47+K48+K49</f>
        <v>241</v>
      </c>
      <c r="L41" s="11">
        <f>L42+L43+L44+L45+L46+L47+L48+L49</f>
        <v>192</v>
      </c>
      <c r="M41" s="11">
        <f>L41-K41</f>
        <v>-49</v>
      </c>
      <c r="N41" s="12">
        <f t="shared" si="5"/>
        <v>-20.331950207468878</v>
      </c>
      <c r="O41" s="12">
        <f>O42+O43+O44+O45+O46+O47+O48+O49</f>
        <v>13921765.9756</v>
      </c>
      <c r="P41" s="12">
        <f>P42+P43+P44+P45+P46+P47+P48+P49</f>
        <v>10101673.66281</v>
      </c>
      <c r="Q41" s="12">
        <f>P41-O41</f>
        <v>-3820092.3127900008</v>
      </c>
      <c r="R41" s="12">
        <f t="shared" si="7"/>
        <v>-27.439710734150324</v>
      </c>
      <c r="S41" s="11">
        <f>S42+S43+S44+S45+S46+S47+S48+S49</f>
        <v>230</v>
      </c>
      <c r="T41" s="11">
        <f>T42+T43+T44+T45+T46+T47+T48+T49</f>
        <v>275</v>
      </c>
      <c r="U41" s="11">
        <f>T41-S41</f>
        <v>45</v>
      </c>
      <c r="V41" s="12">
        <f t="shared" si="9"/>
        <v>19.565217391304344</v>
      </c>
      <c r="W41" s="12">
        <f>W42+W43+W44+W45+W46+W47+W48+W49</f>
        <v>31626644.006040011</v>
      </c>
      <c r="X41" s="12">
        <f>X42+X43+X44+X45+X46+X47+X48+X49</f>
        <v>40827238.221850015</v>
      </c>
      <c r="Y41" s="12">
        <f t="shared" si="10"/>
        <v>9200594.2158100046</v>
      </c>
      <c r="Z41" s="12">
        <f t="shared" si="11"/>
        <v>29.091275742228248</v>
      </c>
    </row>
    <row r="42" spans="1:26" x14ac:dyDescent="0.3">
      <c r="A42" s="13">
        <v>30</v>
      </c>
      <c r="B42" s="14" t="s">
        <v>30</v>
      </c>
      <c r="C42" s="15">
        <v>281</v>
      </c>
      <c r="D42" s="16">
        <v>277</v>
      </c>
      <c r="E42" s="15">
        <f>D42-C42</f>
        <v>-4</v>
      </c>
      <c r="F42" s="17">
        <f>D42/C42*100-100</f>
        <v>-1.4234875444839759</v>
      </c>
      <c r="G42" s="17">
        <v>8105433.2079999996</v>
      </c>
      <c r="H42" s="17">
        <v>1993962.2302600003</v>
      </c>
      <c r="I42" s="17">
        <f>H42-G42</f>
        <v>-6111470.9777399991</v>
      </c>
      <c r="J42" s="17">
        <f>H42/G42*100-100</f>
        <v>-75.39968340875383</v>
      </c>
      <c r="K42" s="15">
        <v>10</v>
      </c>
      <c r="L42" s="16">
        <v>5</v>
      </c>
      <c r="M42" s="15">
        <f>L42-K42</f>
        <v>-5</v>
      </c>
      <c r="N42" s="17">
        <f t="shared" si="5"/>
        <v>-50</v>
      </c>
      <c r="O42" s="17">
        <v>785633.27274000004</v>
      </c>
      <c r="P42" s="17">
        <v>549394.9704300001</v>
      </c>
      <c r="Q42" s="17">
        <f>P42-O42</f>
        <v>-236238.30230999994</v>
      </c>
      <c r="R42" s="17">
        <f t="shared" si="7"/>
        <v>-30.069793440148942</v>
      </c>
      <c r="S42" s="15">
        <v>3</v>
      </c>
      <c r="T42" s="16">
        <v>3</v>
      </c>
      <c r="U42" s="15">
        <f>T42-S42</f>
        <v>0</v>
      </c>
      <c r="V42" s="17">
        <f t="shared" si="9"/>
        <v>0</v>
      </c>
      <c r="W42" s="18">
        <v>2217548.8610100001</v>
      </c>
      <c r="X42" s="18">
        <v>2830.1587399999999</v>
      </c>
      <c r="Y42" s="18">
        <f t="shared" si="10"/>
        <v>-2214718.7022700002</v>
      </c>
      <c r="Z42" s="18">
        <f t="shared" si="11"/>
        <v>-99.872374458585284</v>
      </c>
    </row>
    <row r="43" spans="1:26" ht="33.6" customHeight="1" x14ac:dyDescent="0.3">
      <c r="A43" s="13">
        <v>31</v>
      </c>
      <c r="B43" s="14" t="s">
        <v>31</v>
      </c>
      <c r="C43" s="15">
        <v>166</v>
      </c>
      <c r="D43" s="16">
        <v>176</v>
      </c>
      <c r="E43" s="15">
        <f t="shared" ref="E43:E49" si="19">D43-C43</f>
        <v>10</v>
      </c>
      <c r="F43" s="17">
        <f t="shared" ref="F43:F49" si="20">D43/C43*100-100</f>
        <v>6.0240963855421796</v>
      </c>
      <c r="G43" s="17">
        <v>2413638.8560000001</v>
      </c>
      <c r="H43" s="17">
        <v>3327949.106429996</v>
      </c>
      <c r="I43" s="17">
        <f t="shared" ref="I43:I49" si="21">H43-G43</f>
        <v>914310.25042999582</v>
      </c>
      <c r="J43" s="17">
        <f t="shared" ref="J43:J49" si="22">H43/G43*100-100</f>
        <v>37.880988208204258</v>
      </c>
      <c r="K43" s="15">
        <v>12</v>
      </c>
      <c r="L43" s="16">
        <v>11</v>
      </c>
      <c r="M43" s="15">
        <f t="shared" ref="M43:M49" si="23">L43-K43</f>
        <v>-1</v>
      </c>
      <c r="N43" s="17">
        <f t="shared" si="5"/>
        <v>-8.3333333333333428</v>
      </c>
      <c r="O43" s="17">
        <v>235483.99791999997</v>
      </c>
      <c r="P43" s="17">
        <v>206425.50154000003</v>
      </c>
      <c r="Q43" s="17">
        <f t="shared" ref="Q43:Q49" si="24">P43-O43</f>
        <v>-29058.496379999939</v>
      </c>
      <c r="R43" s="17">
        <f t="shared" si="7"/>
        <v>-12.339902769050099</v>
      </c>
      <c r="S43" s="15">
        <v>2</v>
      </c>
      <c r="T43" s="16">
        <v>13</v>
      </c>
      <c r="U43" s="15">
        <f t="shared" ref="U43:U49" si="25">T43-S43</f>
        <v>11</v>
      </c>
      <c r="V43" s="17">
        <f t="shared" si="9"/>
        <v>550</v>
      </c>
      <c r="W43" s="18">
        <v>24404.644999999997</v>
      </c>
      <c r="X43" s="18">
        <v>183968.65885000001</v>
      </c>
      <c r="Y43" s="18">
        <f t="shared" si="10"/>
        <v>159564.01385000002</v>
      </c>
      <c r="Z43" s="18">
        <f t="shared" si="11"/>
        <v>653.82640825138014</v>
      </c>
    </row>
    <row r="44" spans="1:26" x14ac:dyDescent="0.3">
      <c r="A44" s="13">
        <v>32</v>
      </c>
      <c r="B44" s="14" t="s">
        <v>32</v>
      </c>
      <c r="C44" s="15">
        <v>892</v>
      </c>
      <c r="D44" s="16">
        <v>981</v>
      </c>
      <c r="E44" s="15">
        <f t="shared" si="19"/>
        <v>89</v>
      </c>
      <c r="F44" s="17">
        <f t="shared" si="20"/>
        <v>9.9775784753363155</v>
      </c>
      <c r="G44" s="17">
        <v>102799906.215</v>
      </c>
      <c r="H44" s="17">
        <v>153564056.23367015</v>
      </c>
      <c r="I44" s="17">
        <f t="shared" si="21"/>
        <v>50764150.018670142</v>
      </c>
      <c r="J44" s="17">
        <f t="shared" si="22"/>
        <v>49.381513940781133</v>
      </c>
      <c r="K44" s="15">
        <v>63</v>
      </c>
      <c r="L44" s="16">
        <v>60</v>
      </c>
      <c r="M44" s="15">
        <f t="shared" si="23"/>
        <v>-3</v>
      </c>
      <c r="N44" s="17">
        <f t="shared" si="5"/>
        <v>-4.7619047619047734</v>
      </c>
      <c r="O44" s="17">
        <v>2522229.1306199995</v>
      </c>
      <c r="P44" s="17">
        <v>2493153.3814699999</v>
      </c>
      <c r="Q44" s="17">
        <f t="shared" si="24"/>
        <v>-29075.749149999581</v>
      </c>
      <c r="R44" s="17">
        <f t="shared" si="7"/>
        <v>-1.1527798484688958</v>
      </c>
      <c r="S44" s="15">
        <v>27</v>
      </c>
      <c r="T44" s="16">
        <v>47</v>
      </c>
      <c r="U44" s="15">
        <f t="shared" si="25"/>
        <v>20</v>
      </c>
      <c r="V44" s="17">
        <f t="shared" si="9"/>
        <v>74.074074074074076</v>
      </c>
      <c r="W44" s="18">
        <v>618383.26314000005</v>
      </c>
      <c r="X44" s="18">
        <v>839368.60549000034</v>
      </c>
      <c r="Y44" s="18">
        <f t="shared" si="10"/>
        <v>220985.34235000028</v>
      </c>
      <c r="Z44" s="18">
        <f t="shared" si="11"/>
        <v>35.735983737316957</v>
      </c>
    </row>
    <row r="45" spans="1:26" x14ac:dyDescent="0.3">
      <c r="A45" s="13">
        <v>33</v>
      </c>
      <c r="B45" s="14" t="s">
        <v>33</v>
      </c>
      <c r="C45" s="15">
        <v>2282</v>
      </c>
      <c r="D45" s="16">
        <v>1963</v>
      </c>
      <c r="E45" s="15">
        <f t="shared" si="19"/>
        <v>-319</v>
      </c>
      <c r="F45" s="17">
        <f t="shared" si="20"/>
        <v>-13.978965819456619</v>
      </c>
      <c r="G45" s="17">
        <v>53497053.589000002</v>
      </c>
      <c r="H45" s="17">
        <v>49099647.315389894</v>
      </c>
      <c r="I45" s="17">
        <f t="shared" si="21"/>
        <v>-4397406.2736101076</v>
      </c>
      <c r="J45" s="17">
        <f t="shared" si="22"/>
        <v>-8.2199036743105722</v>
      </c>
      <c r="K45" s="15">
        <v>86</v>
      </c>
      <c r="L45" s="16">
        <v>54</v>
      </c>
      <c r="M45" s="15">
        <f t="shared" si="23"/>
        <v>-32</v>
      </c>
      <c r="N45" s="17">
        <f t="shared" si="5"/>
        <v>-37.209302325581397</v>
      </c>
      <c r="O45" s="17">
        <v>7058018.9366299994</v>
      </c>
      <c r="P45" s="17">
        <v>3741345.1426799987</v>
      </c>
      <c r="Q45" s="17">
        <f t="shared" si="24"/>
        <v>-3316673.7939500008</v>
      </c>
      <c r="R45" s="17">
        <f t="shared" si="7"/>
        <v>-46.991568366825845</v>
      </c>
      <c r="S45" s="15">
        <v>116</v>
      </c>
      <c r="T45" s="16">
        <v>86</v>
      </c>
      <c r="U45" s="15">
        <f t="shared" si="25"/>
        <v>-30</v>
      </c>
      <c r="V45" s="17">
        <f t="shared" si="9"/>
        <v>-25.862068965517238</v>
      </c>
      <c r="W45" s="18">
        <v>9847705.6603400074</v>
      </c>
      <c r="X45" s="18">
        <v>9762965.2820400055</v>
      </c>
      <c r="Y45" s="18">
        <f t="shared" si="10"/>
        <v>-84740.378300001845</v>
      </c>
      <c r="Z45" s="18">
        <f t="shared" si="11"/>
        <v>-0.86050884564188834</v>
      </c>
    </row>
    <row r="46" spans="1:26" ht="33" customHeight="1" x14ac:dyDescent="0.3">
      <c r="A46" s="13">
        <v>34</v>
      </c>
      <c r="B46" s="14" t="s">
        <v>34</v>
      </c>
      <c r="C46" s="15">
        <v>489</v>
      </c>
      <c r="D46" s="16">
        <v>636</v>
      </c>
      <c r="E46" s="15">
        <f t="shared" si="19"/>
        <v>147</v>
      </c>
      <c r="F46" s="17">
        <f t="shared" si="20"/>
        <v>30.061349693251543</v>
      </c>
      <c r="G46" s="17">
        <v>10202609.257999999</v>
      </c>
      <c r="H46" s="17">
        <v>10899808.507699993</v>
      </c>
      <c r="I46" s="17">
        <f t="shared" si="21"/>
        <v>697199.24969999306</v>
      </c>
      <c r="J46" s="17">
        <f t="shared" si="22"/>
        <v>6.8335386769155235</v>
      </c>
      <c r="K46" s="15">
        <v>9</v>
      </c>
      <c r="L46" s="16">
        <v>13</v>
      </c>
      <c r="M46" s="15">
        <f t="shared" si="23"/>
        <v>4</v>
      </c>
      <c r="N46" s="17">
        <f t="shared" si="5"/>
        <v>44.444444444444429</v>
      </c>
      <c r="O46" s="17">
        <v>813767.3149</v>
      </c>
      <c r="P46" s="17">
        <v>870048.73088000005</v>
      </c>
      <c r="Q46" s="17">
        <f t="shared" si="24"/>
        <v>56281.415980000049</v>
      </c>
      <c r="R46" s="17">
        <f t="shared" si="7"/>
        <v>6.9161558776683165</v>
      </c>
      <c r="S46" s="15">
        <v>7</v>
      </c>
      <c r="T46" s="16">
        <v>15</v>
      </c>
      <c r="U46" s="15">
        <f t="shared" si="25"/>
        <v>8</v>
      </c>
      <c r="V46" s="17">
        <f t="shared" si="9"/>
        <v>114.28571428571428</v>
      </c>
      <c r="W46" s="18">
        <v>1414213.0831600002</v>
      </c>
      <c r="X46" s="18">
        <v>1880206.0578899998</v>
      </c>
      <c r="Y46" s="18">
        <f t="shared" si="10"/>
        <v>465992.97472999967</v>
      </c>
      <c r="Z46" s="18">
        <f t="shared" si="11"/>
        <v>32.950690407187977</v>
      </c>
    </row>
    <row r="47" spans="1:26" ht="30" customHeight="1" x14ac:dyDescent="0.3">
      <c r="A47" s="13">
        <v>35</v>
      </c>
      <c r="B47" s="14" t="s">
        <v>35</v>
      </c>
      <c r="C47" s="15">
        <v>895</v>
      </c>
      <c r="D47" s="16">
        <v>733</v>
      </c>
      <c r="E47" s="15">
        <f t="shared" si="19"/>
        <v>-162</v>
      </c>
      <c r="F47" s="17">
        <f t="shared" si="20"/>
        <v>-18.100558659217882</v>
      </c>
      <c r="G47" s="17">
        <v>20434503.442000002</v>
      </c>
      <c r="H47" s="17">
        <v>24325385.943329997</v>
      </c>
      <c r="I47" s="17">
        <f t="shared" si="21"/>
        <v>3890882.5013299957</v>
      </c>
      <c r="J47" s="17">
        <f t="shared" si="22"/>
        <v>19.04074895861126</v>
      </c>
      <c r="K47" s="15">
        <v>0</v>
      </c>
      <c r="L47" s="16">
        <v>1</v>
      </c>
      <c r="M47" s="15">
        <f t="shared" si="23"/>
        <v>1</v>
      </c>
      <c r="N47" s="17" t="s">
        <v>107</v>
      </c>
      <c r="O47" s="17">
        <v>0</v>
      </c>
      <c r="P47" s="17">
        <v>486</v>
      </c>
      <c r="Q47" s="17">
        <f t="shared" si="24"/>
        <v>486</v>
      </c>
      <c r="R47" s="17" t="s">
        <v>107</v>
      </c>
      <c r="S47" s="15">
        <v>57</v>
      </c>
      <c r="T47" s="16">
        <v>82</v>
      </c>
      <c r="U47" s="15">
        <f t="shared" si="25"/>
        <v>25</v>
      </c>
      <c r="V47" s="17">
        <f t="shared" si="9"/>
        <v>43.859649122807014</v>
      </c>
      <c r="W47" s="18">
        <v>13992142.405000003</v>
      </c>
      <c r="X47" s="18">
        <v>14955138.80462</v>
      </c>
      <c r="Y47" s="18">
        <f t="shared" si="10"/>
        <v>962996.39961999655</v>
      </c>
      <c r="Z47" s="18">
        <f t="shared" si="11"/>
        <v>6.8824085100497285</v>
      </c>
    </row>
    <row r="48" spans="1:26" x14ac:dyDescent="0.3">
      <c r="A48" s="13">
        <v>36</v>
      </c>
      <c r="B48" s="14" t="s">
        <v>36</v>
      </c>
      <c r="C48" s="15">
        <v>1172</v>
      </c>
      <c r="D48" s="16">
        <v>1532</v>
      </c>
      <c r="E48" s="15">
        <f t="shared" si="19"/>
        <v>360</v>
      </c>
      <c r="F48" s="17">
        <f t="shared" si="20"/>
        <v>30.716723549488052</v>
      </c>
      <c r="G48" s="17">
        <v>38235890.865999997</v>
      </c>
      <c r="H48" s="17">
        <v>42890941.449069992</v>
      </c>
      <c r="I48" s="17">
        <f t="shared" si="21"/>
        <v>4655050.583069995</v>
      </c>
      <c r="J48" s="17">
        <f t="shared" si="22"/>
        <v>12.174557667255371</v>
      </c>
      <c r="K48" s="15">
        <v>54</v>
      </c>
      <c r="L48" s="16">
        <v>38</v>
      </c>
      <c r="M48" s="15">
        <f t="shared" si="23"/>
        <v>-16</v>
      </c>
      <c r="N48" s="17">
        <f t="shared" si="5"/>
        <v>-29.629629629629633</v>
      </c>
      <c r="O48" s="17">
        <v>2381300.6584800007</v>
      </c>
      <c r="P48" s="17">
        <v>1735435.9091500004</v>
      </c>
      <c r="Q48" s="17">
        <f t="shared" si="24"/>
        <v>-645864.74933000025</v>
      </c>
      <c r="R48" s="17">
        <f t="shared" si="7"/>
        <v>-27.122352107451221</v>
      </c>
      <c r="S48" s="15">
        <v>13</v>
      </c>
      <c r="T48" s="16">
        <v>22</v>
      </c>
      <c r="U48" s="15">
        <f t="shared" si="25"/>
        <v>9</v>
      </c>
      <c r="V48" s="17">
        <f t="shared" si="9"/>
        <v>69.230769230769226</v>
      </c>
      <c r="W48" s="18">
        <v>3005617.1810400002</v>
      </c>
      <c r="X48" s="18">
        <v>12995448.677600002</v>
      </c>
      <c r="Y48" s="18">
        <f t="shared" si="10"/>
        <v>9989831.4965600017</v>
      </c>
      <c r="Z48" s="18">
        <f t="shared" si="11"/>
        <v>332.37205188930056</v>
      </c>
    </row>
    <row r="49" spans="1:26" x14ac:dyDescent="0.3">
      <c r="A49" s="13">
        <v>37</v>
      </c>
      <c r="B49" s="14" t="s">
        <v>37</v>
      </c>
      <c r="C49" s="15">
        <v>189</v>
      </c>
      <c r="D49" s="16">
        <v>146</v>
      </c>
      <c r="E49" s="15">
        <f t="shared" si="19"/>
        <v>-43</v>
      </c>
      <c r="F49" s="17">
        <f t="shared" si="20"/>
        <v>-22.75132275132276</v>
      </c>
      <c r="G49" s="17">
        <v>10266417.085000001</v>
      </c>
      <c r="H49" s="17">
        <v>16284570.03562999</v>
      </c>
      <c r="I49" s="17">
        <f t="shared" si="21"/>
        <v>6018152.9506299887</v>
      </c>
      <c r="J49" s="17">
        <f t="shared" si="22"/>
        <v>58.619797937324762</v>
      </c>
      <c r="K49" s="15">
        <v>7</v>
      </c>
      <c r="L49" s="16">
        <v>10</v>
      </c>
      <c r="M49" s="15">
        <f t="shared" si="23"/>
        <v>3</v>
      </c>
      <c r="N49" s="17">
        <f t="shared" si="5"/>
        <v>42.857142857142861</v>
      </c>
      <c r="O49" s="17">
        <v>125332.66430999999</v>
      </c>
      <c r="P49" s="17">
        <v>505384.02666000003</v>
      </c>
      <c r="Q49" s="17">
        <f t="shared" si="24"/>
        <v>380051.36235000007</v>
      </c>
      <c r="R49" s="17">
        <f t="shared" si="7"/>
        <v>303.23408860915492</v>
      </c>
      <c r="S49" s="15">
        <v>5</v>
      </c>
      <c r="T49" s="16">
        <v>7</v>
      </c>
      <c r="U49" s="15">
        <f t="shared" si="25"/>
        <v>2</v>
      </c>
      <c r="V49" s="17">
        <f t="shared" si="9"/>
        <v>40</v>
      </c>
      <c r="W49" s="18">
        <v>506628.90734999999</v>
      </c>
      <c r="X49" s="18">
        <v>207311.97662</v>
      </c>
      <c r="Y49" s="18">
        <f t="shared" si="10"/>
        <v>-299316.93073000002</v>
      </c>
      <c r="Z49" s="18">
        <f t="shared" si="11"/>
        <v>-59.08011295597462</v>
      </c>
    </row>
    <row r="50" spans="1:26" s="3" customFormat="1" ht="27.6" x14ac:dyDescent="0.3">
      <c r="A50" s="10"/>
      <c r="B50" s="10" t="s">
        <v>86</v>
      </c>
      <c r="C50" s="11">
        <f>C51+C52+C53+C54+C55+C56+C57</f>
        <v>3467</v>
      </c>
      <c r="D50" s="11">
        <f>D51+D52+D53+D54+D55+D56+D57</f>
        <v>3630</v>
      </c>
      <c r="E50" s="11">
        <f>D50-C50</f>
        <v>163</v>
      </c>
      <c r="F50" s="12">
        <f>D50/C50*100-100</f>
        <v>4.7014710124026635</v>
      </c>
      <c r="G50" s="12">
        <f>G51+G52+G53+G54+G55+G56+G57</f>
        <v>132792856.712</v>
      </c>
      <c r="H50" s="12">
        <f>H51+H52+H53+H54+H55+H56+H57</f>
        <v>134574072.55281001</v>
      </c>
      <c r="I50" s="12">
        <f>H50-G50</f>
        <v>1781215.8408100158</v>
      </c>
      <c r="J50" s="12">
        <f>H50/G50*100-100</f>
        <v>1.3413491394895516</v>
      </c>
      <c r="K50" s="11">
        <f>K51+K52+K53+K54+K55+K56+K57</f>
        <v>627</v>
      </c>
      <c r="L50" s="11">
        <f>L51+L52+L53+L54+L55+L56+L57</f>
        <v>622</v>
      </c>
      <c r="M50" s="11">
        <f>L50-K50</f>
        <v>-5</v>
      </c>
      <c r="N50" s="12">
        <f t="shared" si="5"/>
        <v>-0.79744816586921274</v>
      </c>
      <c r="O50" s="12">
        <f>O51+O52+O53+O54+O55+O56+O57</f>
        <v>30957422.761520002</v>
      </c>
      <c r="P50" s="12">
        <f>P51+P52+P53+P54+P55+P56+P57</f>
        <v>30114938.909290001</v>
      </c>
      <c r="Q50" s="12">
        <f>P50-O50</f>
        <v>-842483.85223000124</v>
      </c>
      <c r="R50" s="12">
        <f t="shared" si="7"/>
        <v>-2.72142761598748</v>
      </c>
      <c r="S50" s="11">
        <f>S51+S52+S53+S54+S55+S56+S57</f>
        <v>108</v>
      </c>
      <c r="T50" s="11">
        <f>T51+T52+T53+T54+T55+T56+T57</f>
        <v>115</v>
      </c>
      <c r="U50" s="11">
        <f>T50-S50</f>
        <v>7</v>
      </c>
      <c r="V50" s="12">
        <f t="shared" si="9"/>
        <v>6.4814814814814952</v>
      </c>
      <c r="W50" s="12">
        <f>W51+W52+W53+W54+W55+W56+W57</f>
        <v>9811325.6411499996</v>
      </c>
      <c r="X50" s="12">
        <f>X51+X52+X53+X54+X55+X56+X57</f>
        <v>14547446.759610001</v>
      </c>
      <c r="Y50" s="12">
        <f t="shared" si="10"/>
        <v>4736121.1184600014</v>
      </c>
      <c r="Z50" s="12">
        <f t="shared" si="11"/>
        <v>48.271979665990102</v>
      </c>
    </row>
    <row r="51" spans="1:26" ht="33" customHeight="1" x14ac:dyDescent="0.3">
      <c r="A51" s="13">
        <v>38</v>
      </c>
      <c r="B51" s="14" t="s">
        <v>38</v>
      </c>
      <c r="C51" s="15">
        <v>1398</v>
      </c>
      <c r="D51" s="16">
        <v>1354</v>
      </c>
      <c r="E51" s="15">
        <f>D51-C51</f>
        <v>-44</v>
      </c>
      <c r="F51" s="17">
        <f>D51/C51*100-100</f>
        <v>-3.1473533619456333</v>
      </c>
      <c r="G51" s="17">
        <v>40012357.476999998</v>
      </c>
      <c r="H51" s="17">
        <v>41418510.508830018</v>
      </c>
      <c r="I51" s="17">
        <f>H51-G51</f>
        <v>1406153.0318300202</v>
      </c>
      <c r="J51" s="17">
        <f>H51/G51*100-100</f>
        <v>3.5142968835023396</v>
      </c>
      <c r="K51" s="15">
        <v>490</v>
      </c>
      <c r="L51" s="16">
        <v>499</v>
      </c>
      <c r="M51" s="15">
        <f>L51-K51</f>
        <v>9</v>
      </c>
      <c r="N51" s="17">
        <f t="shared" si="5"/>
        <v>1.8367346938775455</v>
      </c>
      <c r="O51" s="17">
        <v>14411656.316930002</v>
      </c>
      <c r="P51" s="17">
        <v>15538381.951840002</v>
      </c>
      <c r="Q51" s="17">
        <f>P51-O51</f>
        <v>1126725.6349100005</v>
      </c>
      <c r="R51" s="17">
        <f t="shared" si="7"/>
        <v>7.818155041529721</v>
      </c>
      <c r="S51" s="15">
        <v>60</v>
      </c>
      <c r="T51" s="16">
        <v>80</v>
      </c>
      <c r="U51" s="15">
        <f>T51-S51</f>
        <v>20</v>
      </c>
      <c r="V51" s="17">
        <f t="shared" si="9"/>
        <v>33.333333333333314</v>
      </c>
      <c r="W51" s="18">
        <v>2563703.5678399997</v>
      </c>
      <c r="X51" s="18">
        <v>9412469.8887400012</v>
      </c>
      <c r="Y51" s="18">
        <f t="shared" si="10"/>
        <v>6848766.3209000016</v>
      </c>
      <c r="Z51" s="18">
        <f t="shared" si="11"/>
        <v>267.14345631894957</v>
      </c>
    </row>
    <row r="52" spans="1:26" ht="34.799999999999997" customHeight="1" x14ac:dyDescent="0.3">
      <c r="A52" s="13">
        <v>39</v>
      </c>
      <c r="B52" s="14" t="s">
        <v>39</v>
      </c>
      <c r="C52" s="15">
        <v>194</v>
      </c>
      <c r="D52" s="16">
        <v>212</v>
      </c>
      <c r="E52" s="15">
        <f t="shared" ref="E52:E57" si="26">D52-C52</f>
        <v>18</v>
      </c>
      <c r="F52" s="17">
        <f t="shared" ref="F52:F57" si="27">D52/C52*100-100</f>
        <v>9.278350515463913</v>
      </c>
      <c r="G52" s="17">
        <v>19283622.789000001</v>
      </c>
      <c r="H52" s="17">
        <v>21517367.585210007</v>
      </c>
      <c r="I52" s="17">
        <f t="shared" ref="I52:I57" si="28">H52-G52</f>
        <v>2233744.7962100059</v>
      </c>
      <c r="J52" s="17">
        <f t="shared" ref="J52:J57" si="29">H52/G52*100-100</f>
        <v>11.583636646762272</v>
      </c>
      <c r="K52" s="15">
        <v>17</v>
      </c>
      <c r="L52" s="16">
        <v>17</v>
      </c>
      <c r="M52" s="15">
        <f t="shared" ref="M52:M57" si="30">L52-K52</f>
        <v>0</v>
      </c>
      <c r="N52" s="17">
        <f t="shared" si="5"/>
        <v>0</v>
      </c>
      <c r="O52" s="17">
        <v>1085807.8740000001</v>
      </c>
      <c r="P52" s="17">
        <v>1220682.7245100001</v>
      </c>
      <c r="Q52" s="17">
        <f t="shared" ref="Q52:Q57" si="31">P52-O52</f>
        <v>134874.85051000002</v>
      </c>
      <c r="R52" s="17">
        <f t="shared" si="7"/>
        <v>12.421612859845595</v>
      </c>
      <c r="S52" s="15">
        <v>1</v>
      </c>
      <c r="T52" s="16">
        <v>3</v>
      </c>
      <c r="U52" s="15">
        <f t="shared" ref="U52:U57" si="32">T52-S52</f>
        <v>2</v>
      </c>
      <c r="V52" s="17">
        <f t="shared" si="9"/>
        <v>200</v>
      </c>
      <c r="W52" s="18">
        <v>180238.94099999999</v>
      </c>
      <c r="X52" s="18">
        <v>252490.2113</v>
      </c>
      <c r="Y52" s="18">
        <f t="shared" si="10"/>
        <v>72251.270300000004</v>
      </c>
      <c r="Z52" s="18">
        <f t="shared" si="11"/>
        <v>40.08638194340034</v>
      </c>
    </row>
    <row r="53" spans="1:26" ht="43.2" customHeight="1" x14ac:dyDescent="0.3">
      <c r="A53" s="13">
        <v>40</v>
      </c>
      <c r="B53" s="14" t="s">
        <v>40</v>
      </c>
      <c r="C53" s="15">
        <v>251</v>
      </c>
      <c r="D53" s="16">
        <v>198</v>
      </c>
      <c r="E53" s="15">
        <f t="shared" si="26"/>
        <v>-53</v>
      </c>
      <c r="F53" s="17">
        <f t="shared" si="27"/>
        <v>-21.115537848605584</v>
      </c>
      <c r="G53" s="17">
        <v>11958854.777000001</v>
      </c>
      <c r="H53" s="17">
        <v>10885362.314380001</v>
      </c>
      <c r="I53" s="17">
        <f t="shared" si="28"/>
        <v>-1073492.4626199994</v>
      </c>
      <c r="J53" s="17">
        <f t="shared" si="29"/>
        <v>-8.9765490311380489</v>
      </c>
      <c r="K53" s="15">
        <v>19</v>
      </c>
      <c r="L53" s="16">
        <v>20</v>
      </c>
      <c r="M53" s="15">
        <f t="shared" si="30"/>
        <v>1</v>
      </c>
      <c r="N53" s="17">
        <f t="shared" si="5"/>
        <v>5.2631578947368354</v>
      </c>
      <c r="O53" s="17">
        <v>6303582.7746500019</v>
      </c>
      <c r="P53" s="17">
        <v>6134167.1278900011</v>
      </c>
      <c r="Q53" s="17">
        <f t="shared" si="31"/>
        <v>-169415.64676000085</v>
      </c>
      <c r="R53" s="17">
        <f t="shared" si="7"/>
        <v>-2.687608822102078</v>
      </c>
      <c r="S53" s="15">
        <v>20</v>
      </c>
      <c r="T53" s="16">
        <v>0</v>
      </c>
      <c r="U53" s="15">
        <f t="shared" si="32"/>
        <v>-20</v>
      </c>
      <c r="V53" s="17">
        <f t="shared" si="9"/>
        <v>-100</v>
      </c>
      <c r="W53" s="18">
        <v>1773538.9483399999</v>
      </c>
      <c r="X53" s="18">
        <v>0</v>
      </c>
      <c r="Y53" s="18">
        <f t="shared" si="10"/>
        <v>-1773538.9483399999</v>
      </c>
      <c r="Z53" s="18">
        <f t="shared" si="11"/>
        <v>-100</v>
      </c>
    </row>
    <row r="54" spans="1:26" ht="27.6" x14ac:dyDescent="0.3">
      <c r="A54" s="13">
        <v>41</v>
      </c>
      <c r="B54" s="14" t="s">
        <v>41</v>
      </c>
      <c r="C54" s="15">
        <v>300</v>
      </c>
      <c r="D54" s="16">
        <v>329</v>
      </c>
      <c r="E54" s="15">
        <f t="shared" si="26"/>
        <v>29</v>
      </c>
      <c r="F54" s="17">
        <f t="shared" si="27"/>
        <v>9.6666666666666714</v>
      </c>
      <c r="G54" s="17">
        <v>11638441.609999999</v>
      </c>
      <c r="H54" s="17">
        <v>17231050.960459992</v>
      </c>
      <c r="I54" s="17">
        <f t="shared" si="28"/>
        <v>5592609.3504599929</v>
      </c>
      <c r="J54" s="17">
        <f t="shared" si="29"/>
        <v>48.052905516617471</v>
      </c>
      <c r="K54" s="15">
        <v>11</v>
      </c>
      <c r="L54" s="16">
        <v>10</v>
      </c>
      <c r="M54" s="15">
        <f t="shared" si="30"/>
        <v>-1</v>
      </c>
      <c r="N54" s="17">
        <f t="shared" si="5"/>
        <v>-9.0909090909090935</v>
      </c>
      <c r="O54" s="17">
        <v>263155.60769000003</v>
      </c>
      <c r="P54" s="17">
        <v>224082.43077000004</v>
      </c>
      <c r="Q54" s="17">
        <f t="shared" si="31"/>
        <v>-39073.176919999998</v>
      </c>
      <c r="R54" s="17">
        <f t="shared" si="7"/>
        <v>-14.847936269717877</v>
      </c>
      <c r="S54" s="15">
        <v>1</v>
      </c>
      <c r="T54" s="16">
        <v>10</v>
      </c>
      <c r="U54" s="15">
        <f t="shared" si="32"/>
        <v>9</v>
      </c>
      <c r="V54" s="17">
        <f t="shared" si="9"/>
        <v>900</v>
      </c>
      <c r="W54" s="18">
        <v>582</v>
      </c>
      <c r="X54" s="18">
        <v>87265.606329999995</v>
      </c>
      <c r="Y54" s="18">
        <f t="shared" si="10"/>
        <v>86683.606329999995</v>
      </c>
      <c r="Z54" s="18">
        <f t="shared" si="11"/>
        <v>14894.090434707903</v>
      </c>
    </row>
    <row r="55" spans="1:26" ht="49.8" customHeight="1" x14ac:dyDescent="0.3">
      <c r="A55" s="13">
        <v>42</v>
      </c>
      <c r="B55" s="14" t="s">
        <v>42</v>
      </c>
      <c r="C55" s="15">
        <v>498</v>
      </c>
      <c r="D55" s="16">
        <v>559</v>
      </c>
      <c r="E55" s="15">
        <f t="shared" si="26"/>
        <v>61</v>
      </c>
      <c r="F55" s="17">
        <f t="shared" si="27"/>
        <v>12.248995983935743</v>
      </c>
      <c r="G55" s="17">
        <v>17250628.056000002</v>
      </c>
      <c r="H55" s="17">
        <v>18349968.118730001</v>
      </c>
      <c r="I55" s="17">
        <f t="shared" si="28"/>
        <v>1099340.0627299994</v>
      </c>
      <c r="J55" s="17">
        <f t="shared" si="29"/>
        <v>6.372753845026736</v>
      </c>
      <c r="K55" s="15">
        <v>31</v>
      </c>
      <c r="L55" s="16">
        <v>29</v>
      </c>
      <c r="M55" s="15">
        <f t="shared" si="30"/>
        <v>-2</v>
      </c>
      <c r="N55" s="17">
        <f t="shared" si="5"/>
        <v>-6.4516129032258078</v>
      </c>
      <c r="O55" s="17">
        <v>3776553.8776500002</v>
      </c>
      <c r="P55" s="17">
        <v>3685568.1016499996</v>
      </c>
      <c r="Q55" s="17">
        <f t="shared" si="31"/>
        <v>-90985.776000000536</v>
      </c>
      <c r="R55" s="17">
        <f t="shared" si="7"/>
        <v>-2.4092275377947914</v>
      </c>
      <c r="S55" s="15">
        <v>4</v>
      </c>
      <c r="T55" s="16">
        <v>5</v>
      </c>
      <c r="U55" s="15">
        <f t="shared" si="32"/>
        <v>1</v>
      </c>
      <c r="V55" s="17">
        <f t="shared" si="9"/>
        <v>25</v>
      </c>
      <c r="W55" s="18">
        <v>399731.79638999997</v>
      </c>
      <c r="X55" s="18">
        <v>789238.26091000007</v>
      </c>
      <c r="Y55" s="18">
        <f t="shared" si="10"/>
        <v>389506.4645200001</v>
      </c>
      <c r="Z55" s="18">
        <f t="shared" si="11"/>
        <v>97.441951838121099</v>
      </c>
    </row>
    <row r="56" spans="1:26" ht="34.799999999999997" customHeight="1" x14ac:dyDescent="0.3">
      <c r="A56" s="13">
        <v>43</v>
      </c>
      <c r="B56" s="14" t="s">
        <v>43</v>
      </c>
      <c r="C56" s="15">
        <v>188</v>
      </c>
      <c r="D56" s="16">
        <v>396</v>
      </c>
      <c r="E56" s="15">
        <f t="shared" si="26"/>
        <v>208</v>
      </c>
      <c r="F56" s="17">
        <f t="shared" si="27"/>
        <v>110.63829787234042</v>
      </c>
      <c r="G56" s="17">
        <v>15365477.279999999</v>
      </c>
      <c r="H56" s="17">
        <v>7358490.0254700044</v>
      </c>
      <c r="I56" s="17">
        <f t="shared" si="28"/>
        <v>-8006987.2545299949</v>
      </c>
      <c r="J56" s="17">
        <f t="shared" si="29"/>
        <v>-52.110241085397611</v>
      </c>
      <c r="K56" s="15">
        <v>20</v>
      </c>
      <c r="L56" s="16">
        <v>11</v>
      </c>
      <c r="M56" s="15">
        <f t="shared" si="30"/>
        <v>-9</v>
      </c>
      <c r="N56" s="17">
        <f t="shared" si="5"/>
        <v>-44.999999999999993</v>
      </c>
      <c r="O56" s="17">
        <v>2530219.4430900002</v>
      </c>
      <c r="P56" s="17">
        <v>914693.20255000005</v>
      </c>
      <c r="Q56" s="17">
        <f t="shared" si="31"/>
        <v>-1615526.2405400001</v>
      </c>
      <c r="R56" s="17">
        <f t="shared" si="7"/>
        <v>-63.849254061816005</v>
      </c>
      <c r="S56" s="15">
        <v>1</v>
      </c>
      <c r="T56" s="16">
        <v>2</v>
      </c>
      <c r="U56" s="15">
        <f t="shared" si="32"/>
        <v>1</v>
      </c>
      <c r="V56" s="17">
        <f t="shared" si="9"/>
        <v>100</v>
      </c>
      <c r="W56" s="18">
        <v>762781.647</v>
      </c>
      <c r="X56" s="18">
        <v>156667.04</v>
      </c>
      <c r="Y56" s="18">
        <f t="shared" si="10"/>
        <v>-606114.60699999996</v>
      </c>
      <c r="Z56" s="18">
        <f t="shared" si="11"/>
        <v>-79.46108947217499</v>
      </c>
    </row>
    <row r="57" spans="1:26" ht="33" customHeight="1" x14ac:dyDescent="0.3">
      <c r="A57" s="13">
        <v>44</v>
      </c>
      <c r="B57" s="14" t="s">
        <v>44</v>
      </c>
      <c r="C57" s="15">
        <v>638</v>
      </c>
      <c r="D57" s="16">
        <v>582</v>
      </c>
      <c r="E57" s="15">
        <f t="shared" si="26"/>
        <v>-56</v>
      </c>
      <c r="F57" s="17">
        <f t="shared" si="27"/>
        <v>-8.7774294670846444</v>
      </c>
      <c r="G57" s="17">
        <v>17283474.723000001</v>
      </c>
      <c r="H57" s="17">
        <v>17813323.039729994</v>
      </c>
      <c r="I57" s="17">
        <f t="shared" si="28"/>
        <v>529848.31672999263</v>
      </c>
      <c r="J57" s="17">
        <f t="shared" si="29"/>
        <v>3.0656353842141328</v>
      </c>
      <c r="K57" s="15">
        <v>39</v>
      </c>
      <c r="L57" s="16">
        <v>36</v>
      </c>
      <c r="M57" s="15">
        <f t="shared" si="30"/>
        <v>-3</v>
      </c>
      <c r="N57" s="17">
        <f t="shared" si="5"/>
        <v>-7.6923076923076934</v>
      </c>
      <c r="O57" s="17">
        <v>2586446.8675100012</v>
      </c>
      <c r="P57" s="17">
        <v>2397363.3700799993</v>
      </c>
      <c r="Q57" s="17">
        <f t="shared" si="31"/>
        <v>-189083.49743000185</v>
      </c>
      <c r="R57" s="17">
        <f t="shared" si="7"/>
        <v>-7.3105502303256031</v>
      </c>
      <c r="S57" s="15">
        <v>21</v>
      </c>
      <c r="T57" s="16">
        <v>15</v>
      </c>
      <c r="U57" s="15">
        <f t="shared" si="32"/>
        <v>-6</v>
      </c>
      <c r="V57" s="17">
        <f t="shared" si="9"/>
        <v>-28.571428571428569</v>
      </c>
      <c r="W57" s="18">
        <v>4130748.7405799995</v>
      </c>
      <c r="X57" s="18">
        <v>3849315.7523299996</v>
      </c>
      <c r="Y57" s="18">
        <f t="shared" si="10"/>
        <v>-281432.98824999994</v>
      </c>
      <c r="Z57" s="18">
        <f t="shared" si="11"/>
        <v>-6.8131228967096149</v>
      </c>
    </row>
    <row r="58" spans="1:26" s="3" customFormat="1" ht="27.6" x14ac:dyDescent="0.3">
      <c r="A58" s="10"/>
      <c r="B58" s="10" t="s">
        <v>95</v>
      </c>
      <c r="C58" s="11">
        <f>C59+C60+C61+C62+C63+C64+C65+C66+C67+C68+C69+C70+C71+C72</f>
        <v>12023</v>
      </c>
      <c r="D58" s="11">
        <f>D59+D60+D61+D62+D63+D64+D65+D66+D67+D68+D69+D70+D71+D72</f>
        <v>12309</v>
      </c>
      <c r="E58" s="11">
        <f>D58-C58</f>
        <v>286</v>
      </c>
      <c r="F58" s="12">
        <f>D58/C58*100-100</f>
        <v>2.3787740164684408</v>
      </c>
      <c r="G58" s="12">
        <f>G59+G60+G61+G62+G63+G64+G65+G66+G67+G68+G69+G70+G71+G72</f>
        <v>277287595.10100001</v>
      </c>
      <c r="H58" s="12">
        <f>H59+H60+H61+H62+H63+H64+H65+H66+H67+H68+H69+H70+H71+H72</f>
        <v>307507882.79221988</v>
      </c>
      <c r="I58" s="12">
        <f>H58-G58</f>
        <v>30220287.691219866</v>
      </c>
      <c r="J58" s="12">
        <f>H58/G58*100-100</f>
        <v>10.898535753181577</v>
      </c>
      <c r="K58" s="11">
        <f>K59+K60+K61+K62+K63+K64+K65+K66+K67+K68+K69+K70+K71+K72</f>
        <v>536</v>
      </c>
      <c r="L58" s="11">
        <f>L59+L60+L61+L62+L63+L64+L65+L66+L67+L68+L69+L70+L71+L72</f>
        <v>474</v>
      </c>
      <c r="M58" s="11">
        <f>L58-K58</f>
        <v>-62</v>
      </c>
      <c r="N58" s="12">
        <f t="shared" si="5"/>
        <v>-11.567164179104466</v>
      </c>
      <c r="O58" s="12">
        <f>O59+O60+O61+O62+O63+O64+O65+O66+O67+O68+O69+O70+O71+O72</f>
        <v>21486418.331050005</v>
      </c>
      <c r="P58" s="12">
        <f>P59+P60+P61+P62+P63+P64+P65+P66+P67+P68+P69+P70+P71+P72</f>
        <v>30022184.316960003</v>
      </c>
      <c r="Q58" s="12">
        <f>P58-O58</f>
        <v>8535765.9859099984</v>
      </c>
      <c r="R58" s="12">
        <f t="shared" si="7"/>
        <v>39.726332487788198</v>
      </c>
      <c r="S58" s="11">
        <f>S59+S60+S61+S62+S63+S64+S65+S66+S67+S68+S69+S70+S71+S72</f>
        <v>1203</v>
      </c>
      <c r="T58" s="11">
        <f>T59+T60+T61+T62+T63+T64+T65+T66+T67+T68+T69+T70+T71+T72</f>
        <v>1304</v>
      </c>
      <c r="U58" s="11">
        <f>T58-S58</f>
        <v>101</v>
      </c>
      <c r="V58" s="12">
        <f t="shared" si="9"/>
        <v>8.3956774729842039</v>
      </c>
      <c r="W58" s="12">
        <f>W59+W60+W61+W62+W63+W64+W65+W66+W67+W68+W69+W70+W71+W72</f>
        <v>58584353.154319979</v>
      </c>
      <c r="X58" s="12">
        <f>X59+X60+X61+X62+X63+X64+X65+X66+X67+X68+X69+X70+X71+X72</f>
        <v>60333997.346809991</v>
      </c>
      <c r="Y58" s="12">
        <f t="shared" si="10"/>
        <v>1749644.1924900115</v>
      </c>
      <c r="Z58" s="12">
        <f t="shared" si="11"/>
        <v>2.9865383814705382</v>
      </c>
    </row>
    <row r="59" spans="1:26" ht="34.200000000000003" customHeight="1" x14ac:dyDescent="0.3">
      <c r="A59" s="13">
        <v>45</v>
      </c>
      <c r="B59" s="14" t="s">
        <v>45</v>
      </c>
      <c r="C59" s="15">
        <v>2070</v>
      </c>
      <c r="D59" s="16">
        <v>2323</v>
      </c>
      <c r="E59" s="15">
        <f>D59-C59</f>
        <v>253</v>
      </c>
      <c r="F59" s="17">
        <f>D59/C59*100-100</f>
        <v>12.222222222222229</v>
      </c>
      <c r="G59" s="17">
        <v>47094702.383000001</v>
      </c>
      <c r="H59" s="17">
        <v>60025471.234000035</v>
      </c>
      <c r="I59" s="17">
        <f>H59-G59</f>
        <v>12930768.851000033</v>
      </c>
      <c r="J59" s="17">
        <f>H59/G59*100-100</f>
        <v>27.456949925789772</v>
      </c>
      <c r="K59" s="15">
        <v>37</v>
      </c>
      <c r="L59" s="16">
        <v>30</v>
      </c>
      <c r="M59" s="15">
        <f>L59-K59</f>
        <v>-7</v>
      </c>
      <c r="N59" s="17">
        <f t="shared" si="5"/>
        <v>-18.918918918918919</v>
      </c>
      <c r="O59" s="17">
        <v>1591044.7712000003</v>
      </c>
      <c r="P59" s="17">
        <v>863801.33369000012</v>
      </c>
      <c r="Q59" s="17">
        <f>P59-O59</f>
        <v>-727243.43751000019</v>
      </c>
      <c r="R59" s="17">
        <f t="shared" si="7"/>
        <v>-45.708546401337124</v>
      </c>
      <c r="S59" s="15">
        <v>853</v>
      </c>
      <c r="T59" s="16">
        <v>1063</v>
      </c>
      <c r="U59" s="15">
        <f>T59-S59</f>
        <v>210</v>
      </c>
      <c r="V59" s="17">
        <f t="shared" si="9"/>
        <v>24.618991793669394</v>
      </c>
      <c r="W59" s="18">
        <v>11763605.817799989</v>
      </c>
      <c r="X59" s="18">
        <v>15759785.255909996</v>
      </c>
      <c r="Y59" s="18">
        <f t="shared" si="10"/>
        <v>3996179.438110007</v>
      </c>
      <c r="Z59" s="18">
        <f t="shared" si="11"/>
        <v>33.970701670938553</v>
      </c>
    </row>
    <row r="60" spans="1:26" ht="27.6" x14ac:dyDescent="0.3">
      <c r="A60" s="13">
        <v>46</v>
      </c>
      <c r="B60" s="14" t="s">
        <v>46</v>
      </c>
      <c r="C60" s="15">
        <v>339</v>
      </c>
      <c r="D60" s="16">
        <v>360</v>
      </c>
      <c r="E60" s="15">
        <f t="shared" ref="E60:E72" si="33">D60-C60</f>
        <v>21</v>
      </c>
      <c r="F60" s="17">
        <f t="shared" ref="F60:F72" si="34">D60/C60*100-100</f>
        <v>6.1946902654867415</v>
      </c>
      <c r="G60" s="17">
        <v>5892474.0070000002</v>
      </c>
      <c r="H60" s="17">
        <v>6880745.844089997</v>
      </c>
      <c r="I60" s="17">
        <f t="shared" ref="I60:I72" si="35">H60-G60</f>
        <v>988271.83708999678</v>
      </c>
      <c r="J60" s="17">
        <f t="shared" ref="J60:J72" si="36">H60/G60*100-100</f>
        <v>16.77176404878449</v>
      </c>
      <c r="K60" s="15">
        <v>30</v>
      </c>
      <c r="L60" s="16">
        <v>33</v>
      </c>
      <c r="M60" s="15">
        <f t="shared" ref="M60:M72" si="37">L60-K60</f>
        <v>3</v>
      </c>
      <c r="N60" s="17">
        <f t="shared" si="5"/>
        <v>10.000000000000014</v>
      </c>
      <c r="O60" s="17">
        <v>1197433.8580499999</v>
      </c>
      <c r="P60" s="17">
        <v>1993461.1103799995</v>
      </c>
      <c r="Q60" s="17">
        <f t="shared" ref="Q60:Q72" si="38">P60-O60</f>
        <v>796027.25232999958</v>
      </c>
      <c r="R60" s="17">
        <f t="shared" si="7"/>
        <v>66.477763842949628</v>
      </c>
      <c r="S60" s="15">
        <v>10</v>
      </c>
      <c r="T60" s="16">
        <v>6</v>
      </c>
      <c r="U60" s="15">
        <f t="shared" ref="U60:U72" si="39">T60-S60</f>
        <v>-4</v>
      </c>
      <c r="V60" s="17">
        <f t="shared" si="9"/>
        <v>-40</v>
      </c>
      <c r="W60" s="18">
        <v>980907.3761900001</v>
      </c>
      <c r="X60" s="18">
        <v>222104.97467</v>
      </c>
      <c r="Y60" s="18">
        <f t="shared" si="10"/>
        <v>-758802.40152000007</v>
      </c>
      <c r="Z60" s="18">
        <f t="shared" si="11"/>
        <v>-77.357191916255033</v>
      </c>
    </row>
    <row r="61" spans="1:26" ht="31.8" customHeight="1" x14ac:dyDescent="0.3">
      <c r="A61" s="13">
        <v>47</v>
      </c>
      <c r="B61" s="14" t="s">
        <v>47</v>
      </c>
      <c r="C61" s="15">
        <v>1433</v>
      </c>
      <c r="D61" s="16">
        <v>1390</v>
      </c>
      <c r="E61" s="15">
        <f t="shared" si="33"/>
        <v>-43</v>
      </c>
      <c r="F61" s="17">
        <f t="shared" si="34"/>
        <v>-3.0006978367062089</v>
      </c>
      <c r="G61" s="17">
        <v>17447280.489999998</v>
      </c>
      <c r="H61" s="17">
        <v>16011283.624950008</v>
      </c>
      <c r="I61" s="17">
        <f t="shared" si="35"/>
        <v>-1435996.8650499899</v>
      </c>
      <c r="J61" s="17">
        <f t="shared" si="36"/>
        <v>-8.2304910835418639</v>
      </c>
      <c r="K61" s="15">
        <v>102</v>
      </c>
      <c r="L61" s="16">
        <v>140</v>
      </c>
      <c r="M61" s="15">
        <f t="shared" si="37"/>
        <v>38</v>
      </c>
      <c r="N61" s="17">
        <f t="shared" si="5"/>
        <v>37.254901960784309</v>
      </c>
      <c r="O61" s="17">
        <v>1027770.64604</v>
      </c>
      <c r="P61" s="17">
        <v>876308.10888000019</v>
      </c>
      <c r="Q61" s="17">
        <f t="shared" si="38"/>
        <v>-151462.53715999983</v>
      </c>
      <c r="R61" s="17">
        <f t="shared" si="7"/>
        <v>-14.736997767311692</v>
      </c>
      <c r="S61" s="15">
        <v>160</v>
      </c>
      <c r="T61" s="16">
        <v>11</v>
      </c>
      <c r="U61" s="15">
        <f t="shared" si="39"/>
        <v>-149</v>
      </c>
      <c r="V61" s="17">
        <f t="shared" si="9"/>
        <v>-93.125</v>
      </c>
      <c r="W61" s="18">
        <v>6306791.1156099979</v>
      </c>
      <c r="X61" s="18">
        <v>2282667.1089600003</v>
      </c>
      <c r="Y61" s="18">
        <f t="shared" si="10"/>
        <v>-4024124.0066499976</v>
      </c>
      <c r="Z61" s="18">
        <f t="shared" si="11"/>
        <v>-63.806204024893901</v>
      </c>
    </row>
    <row r="62" spans="1:26" ht="33" customHeight="1" x14ac:dyDescent="0.3">
      <c r="A62" s="13">
        <v>48</v>
      </c>
      <c r="B62" s="14" t="s">
        <v>48</v>
      </c>
      <c r="C62" s="15">
        <v>1261</v>
      </c>
      <c r="D62" s="16">
        <v>1187</v>
      </c>
      <c r="E62" s="15">
        <f t="shared" si="33"/>
        <v>-74</v>
      </c>
      <c r="F62" s="17">
        <f t="shared" si="34"/>
        <v>-5.8683584456780409</v>
      </c>
      <c r="G62" s="17">
        <v>31245610.754999999</v>
      </c>
      <c r="H62" s="17">
        <v>33132294.17670003</v>
      </c>
      <c r="I62" s="17">
        <f t="shared" si="35"/>
        <v>1886683.4217000306</v>
      </c>
      <c r="J62" s="17">
        <f t="shared" si="36"/>
        <v>6.0382350548168375</v>
      </c>
      <c r="K62" s="15">
        <v>5</v>
      </c>
      <c r="L62" s="16">
        <v>2</v>
      </c>
      <c r="M62" s="15">
        <f t="shared" si="37"/>
        <v>-3</v>
      </c>
      <c r="N62" s="17">
        <f t="shared" si="5"/>
        <v>-60</v>
      </c>
      <c r="O62" s="17">
        <v>212999.52638000002</v>
      </c>
      <c r="P62" s="17">
        <v>98760.259279999998</v>
      </c>
      <c r="Q62" s="17">
        <f t="shared" si="38"/>
        <v>-114239.26710000003</v>
      </c>
      <c r="R62" s="17">
        <f t="shared" si="7"/>
        <v>-53.633577990306151</v>
      </c>
      <c r="S62" s="15">
        <v>12</v>
      </c>
      <c r="T62" s="16">
        <v>13</v>
      </c>
      <c r="U62" s="15">
        <f t="shared" si="39"/>
        <v>1</v>
      </c>
      <c r="V62" s="17">
        <f t="shared" si="9"/>
        <v>8.3333333333333286</v>
      </c>
      <c r="W62" s="18">
        <v>2209339.4545999998</v>
      </c>
      <c r="X62" s="18">
        <v>2491593.2134499997</v>
      </c>
      <c r="Y62" s="18">
        <f t="shared" si="10"/>
        <v>282253.75884999987</v>
      </c>
      <c r="Z62" s="18">
        <f t="shared" si="11"/>
        <v>12.775481751449618</v>
      </c>
    </row>
    <row r="63" spans="1:26" ht="30" customHeight="1" x14ac:dyDescent="0.3">
      <c r="A63" s="13">
        <v>49</v>
      </c>
      <c r="B63" s="14" t="s">
        <v>49</v>
      </c>
      <c r="C63" s="15">
        <v>600</v>
      </c>
      <c r="D63" s="16">
        <v>563</v>
      </c>
      <c r="E63" s="15">
        <f t="shared" si="33"/>
        <v>-37</v>
      </c>
      <c r="F63" s="17">
        <f t="shared" si="34"/>
        <v>-6.1666666666666714</v>
      </c>
      <c r="G63" s="17">
        <v>4553475.784</v>
      </c>
      <c r="H63" s="17">
        <v>6106404.8776499843</v>
      </c>
      <c r="I63" s="17">
        <f t="shared" si="35"/>
        <v>1552929.0936499843</v>
      </c>
      <c r="J63" s="17">
        <f t="shared" si="36"/>
        <v>34.104257216139501</v>
      </c>
      <c r="K63" s="15">
        <v>42</v>
      </c>
      <c r="L63" s="16">
        <v>32</v>
      </c>
      <c r="M63" s="15">
        <f t="shared" si="37"/>
        <v>-10</v>
      </c>
      <c r="N63" s="17">
        <f t="shared" si="5"/>
        <v>-23.80952380952381</v>
      </c>
      <c r="O63" s="17">
        <v>1435014.6308699998</v>
      </c>
      <c r="P63" s="17">
        <v>1295513.4419699998</v>
      </c>
      <c r="Q63" s="17">
        <f t="shared" si="38"/>
        <v>-139501.18889999995</v>
      </c>
      <c r="R63" s="17">
        <f t="shared" si="7"/>
        <v>-9.7212380904733493</v>
      </c>
      <c r="S63" s="15">
        <v>8</v>
      </c>
      <c r="T63" s="16">
        <v>10</v>
      </c>
      <c r="U63" s="15">
        <f t="shared" si="39"/>
        <v>2</v>
      </c>
      <c r="V63" s="17">
        <f t="shared" si="9"/>
        <v>25</v>
      </c>
      <c r="W63" s="18">
        <v>497108.40419000003</v>
      </c>
      <c r="X63" s="18">
        <v>749633.69166999997</v>
      </c>
      <c r="Y63" s="18">
        <f t="shared" si="10"/>
        <v>252525.28747999994</v>
      </c>
      <c r="Z63" s="18">
        <f t="shared" si="11"/>
        <v>50.798836903888287</v>
      </c>
    </row>
    <row r="64" spans="1:26" ht="31.8" customHeight="1" x14ac:dyDescent="0.3">
      <c r="A64" s="13">
        <v>50</v>
      </c>
      <c r="B64" s="14" t="s">
        <v>50</v>
      </c>
      <c r="C64" s="15">
        <v>398</v>
      </c>
      <c r="D64" s="16">
        <v>391</v>
      </c>
      <c r="E64" s="15">
        <f t="shared" si="33"/>
        <v>-7</v>
      </c>
      <c r="F64" s="17">
        <f t="shared" si="34"/>
        <v>-1.7587939698492505</v>
      </c>
      <c r="G64" s="17">
        <v>6375521.2450000001</v>
      </c>
      <c r="H64" s="17">
        <v>7500201.7678699959</v>
      </c>
      <c r="I64" s="17">
        <f t="shared" si="35"/>
        <v>1124680.5228699958</v>
      </c>
      <c r="J64" s="17">
        <f t="shared" si="36"/>
        <v>17.640605052520627</v>
      </c>
      <c r="K64" s="15">
        <v>22</v>
      </c>
      <c r="L64" s="16">
        <v>12</v>
      </c>
      <c r="M64" s="15">
        <f t="shared" si="37"/>
        <v>-10</v>
      </c>
      <c r="N64" s="17">
        <f t="shared" si="5"/>
        <v>-45.45454545454546</v>
      </c>
      <c r="O64" s="17">
        <v>906901.58212000004</v>
      </c>
      <c r="P64" s="17">
        <v>847132.77193000016</v>
      </c>
      <c r="Q64" s="17">
        <f t="shared" si="38"/>
        <v>-59768.810189999873</v>
      </c>
      <c r="R64" s="17">
        <f t="shared" si="7"/>
        <v>-6.5904406132231657</v>
      </c>
      <c r="S64" s="15">
        <v>6</v>
      </c>
      <c r="T64" s="16">
        <v>8</v>
      </c>
      <c r="U64" s="15">
        <f t="shared" si="39"/>
        <v>2</v>
      </c>
      <c r="V64" s="17">
        <f t="shared" si="9"/>
        <v>33.333333333333314</v>
      </c>
      <c r="W64" s="18">
        <v>101377.49007999999</v>
      </c>
      <c r="X64" s="18">
        <v>251781.29024999996</v>
      </c>
      <c r="Y64" s="18">
        <f t="shared" si="10"/>
        <v>150403.80016999997</v>
      </c>
      <c r="Z64" s="18">
        <f t="shared" si="11"/>
        <v>148.36015376915711</v>
      </c>
    </row>
    <row r="65" spans="1:26" x14ac:dyDescent="0.3">
      <c r="A65" s="13">
        <v>51</v>
      </c>
      <c r="B65" s="14" t="s">
        <v>51</v>
      </c>
      <c r="C65" s="15">
        <v>1180</v>
      </c>
      <c r="D65" s="16">
        <v>1361</v>
      </c>
      <c r="E65" s="15">
        <f t="shared" si="33"/>
        <v>181</v>
      </c>
      <c r="F65" s="17">
        <f t="shared" si="34"/>
        <v>15.33898305084746</v>
      </c>
      <c r="G65" s="17">
        <v>17094712.339000002</v>
      </c>
      <c r="H65" s="17">
        <v>17763479.965299997</v>
      </c>
      <c r="I65" s="17">
        <f t="shared" si="35"/>
        <v>668767.62629999593</v>
      </c>
      <c r="J65" s="17">
        <f t="shared" si="36"/>
        <v>3.9121315003017827</v>
      </c>
      <c r="K65" s="15">
        <v>28</v>
      </c>
      <c r="L65" s="16">
        <v>23</v>
      </c>
      <c r="M65" s="15">
        <f t="shared" si="37"/>
        <v>-5</v>
      </c>
      <c r="N65" s="17">
        <f t="shared" si="5"/>
        <v>-17.857142857142861</v>
      </c>
      <c r="O65" s="17">
        <v>400154.23389999993</v>
      </c>
      <c r="P65" s="17">
        <v>385465.99952000007</v>
      </c>
      <c r="Q65" s="17">
        <f t="shared" si="38"/>
        <v>-14688.234379999863</v>
      </c>
      <c r="R65" s="17">
        <f t="shared" si="7"/>
        <v>-3.6706432509397047</v>
      </c>
      <c r="S65" s="15">
        <v>43</v>
      </c>
      <c r="T65" s="16">
        <v>52</v>
      </c>
      <c r="U65" s="15">
        <f t="shared" si="39"/>
        <v>9</v>
      </c>
      <c r="V65" s="17">
        <f t="shared" si="9"/>
        <v>20.930232558139522</v>
      </c>
      <c r="W65" s="18">
        <v>3688125.2522700005</v>
      </c>
      <c r="X65" s="18">
        <v>3623368.9065200016</v>
      </c>
      <c r="Y65" s="18">
        <f t="shared" si="10"/>
        <v>-64756.345749998931</v>
      </c>
      <c r="Z65" s="18">
        <f t="shared" si="11"/>
        <v>-1.7558065770717093</v>
      </c>
    </row>
    <row r="66" spans="1:26" x14ac:dyDescent="0.3">
      <c r="A66" s="13">
        <v>52</v>
      </c>
      <c r="B66" s="14" t="s">
        <v>52</v>
      </c>
      <c r="C66" s="15">
        <v>286</v>
      </c>
      <c r="D66" s="16">
        <v>242</v>
      </c>
      <c r="E66" s="15">
        <f t="shared" si="33"/>
        <v>-44</v>
      </c>
      <c r="F66" s="17">
        <f t="shared" si="34"/>
        <v>-15.384615384615387</v>
      </c>
      <c r="G66" s="17">
        <v>10389944.077</v>
      </c>
      <c r="H66" s="17">
        <v>7765662.0388199966</v>
      </c>
      <c r="I66" s="17">
        <f t="shared" si="35"/>
        <v>-2624282.0381800029</v>
      </c>
      <c r="J66" s="17">
        <f t="shared" si="36"/>
        <v>-25.257903399011752</v>
      </c>
      <c r="K66" s="15">
        <v>28</v>
      </c>
      <c r="L66" s="16">
        <v>25</v>
      </c>
      <c r="M66" s="15">
        <f t="shared" si="37"/>
        <v>-3</v>
      </c>
      <c r="N66" s="17">
        <f t="shared" si="5"/>
        <v>-10.714285714285708</v>
      </c>
      <c r="O66" s="17">
        <v>4247939.9611200001</v>
      </c>
      <c r="P66" s="17">
        <v>3937295.6349400003</v>
      </c>
      <c r="Q66" s="17">
        <f t="shared" si="38"/>
        <v>-310644.32617999986</v>
      </c>
      <c r="R66" s="17">
        <f t="shared" si="7"/>
        <v>-7.3128228982336339</v>
      </c>
      <c r="S66" s="15">
        <v>4</v>
      </c>
      <c r="T66" s="16">
        <v>3</v>
      </c>
      <c r="U66" s="15">
        <f t="shared" si="39"/>
        <v>-1</v>
      </c>
      <c r="V66" s="17">
        <f t="shared" si="9"/>
        <v>-25</v>
      </c>
      <c r="W66" s="18">
        <v>204773.04069999998</v>
      </c>
      <c r="X66" s="18">
        <v>695897.43774999992</v>
      </c>
      <c r="Y66" s="18">
        <f t="shared" si="10"/>
        <v>491124.39704999991</v>
      </c>
      <c r="Z66" s="18">
        <f t="shared" si="11"/>
        <v>239.83840615499537</v>
      </c>
    </row>
    <row r="67" spans="1:26" ht="31.8" customHeight="1" x14ac:dyDescent="0.3">
      <c r="A67" s="13">
        <v>53</v>
      </c>
      <c r="B67" s="14" t="s">
        <v>53</v>
      </c>
      <c r="C67" s="15">
        <v>1481</v>
      </c>
      <c r="D67" s="16">
        <v>1644</v>
      </c>
      <c r="E67" s="15">
        <f t="shared" si="33"/>
        <v>163</v>
      </c>
      <c r="F67" s="17">
        <f t="shared" si="34"/>
        <v>11.006076975016882</v>
      </c>
      <c r="G67" s="17">
        <v>43910549.963</v>
      </c>
      <c r="H67" s="17">
        <v>49735304.561629936</v>
      </c>
      <c r="I67" s="17">
        <f t="shared" si="35"/>
        <v>5824754.5986299366</v>
      </c>
      <c r="J67" s="17">
        <f t="shared" si="36"/>
        <v>13.265045879721399</v>
      </c>
      <c r="K67" s="15">
        <v>46</v>
      </c>
      <c r="L67" s="16">
        <v>15</v>
      </c>
      <c r="M67" s="15">
        <f t="shared" si="37"/>
        <v>-31</v>
      </c>
      <c r="N67" s="17">
        <f t="shared" si="5"/>
        <v>-67.391304347826093</v>
      </c>
      <c r="O67" s="17">
        <v>3116688.9556800015</v>
      </c>
      <c r="P67" s="17">
        <v>13320133.637069998</v>
      </c>
      <c r="Q67" s="17">
        <f t="shared" si="38"/>
        <v>10203444.681389997</v>
      </c>
      <c r="R67" s="17">
        <f t="shared" si="7"/>
        <v>327.38091052669074</v>
      </c>
      <c r="S67" s="15">
        <v>10</v>
      </c>
      <c r="T67" s="16">
        <v>22</v>
      </c>
      <c r="U67" s="15">
        <f t="shared" si="39"/>
        <v>12</v>
      </c>
      <c r="V67" s="17">
        <f t="shared" si="9"/>
        <v>120.00000000000003</v>
      </c>
      <c r="W67" s="18">
        <v>9339876.3780399989</v>
      </c>
      <c r="X67" s="18">
        <v>8213606.8264400009</v>
      </c>
      <c r="Y67" s="18">
        <f t="shared" si="10"/>
        <v>-1126269.551599998</v>
      </c>
      <c r="Z67" s="18">
        <f t="shared" si="11"/>
        <v>-12.05872011591174</v>
      </c>
    </row>
    <row r="68" spans="1:26" ht="31.2" customHeight="1" x14ac:dyDescent="0.3">
      <c r="A68" s="13">
        <v>54</v>
      </c>
      <c r="B68" s="14" t="s">
        <v>54</v>
      </c>
      <c r="C68" s="15">
        <v>408</v>
      </c>
      <c r="D68" s="16">
        <v>401</v>
      </c>
      <c r="E68" s="15">
        <f t="shared" si="33"/>
        <v>-7</v>
      </c>
      <c r="F68" s="17">
        <f t="shared" si="34"/>
        <v>-1.7156862745098067</v>
      </c>
      <c r="G68" s="17">
        <v>9811769.8190000001</v>
      </c>
      <c r="H68" s="17">
        <v>6185579.9144600006</v>
      </c>
      <c r="I68" s="17">
        <f t="shared" si="35"/>
        <v>-3626189.9045399996</v>
      </c>
      <c r="J68" s="17">
        <f t="shared" si="36"/>
        <v>-36.957551710172254</v>
      </c>
      <c r="K68" s="15">
        <v>15</v>
      </c>
      <c r="L68" s="16">
        <v>11</v>
      </c>
      <c r="M68" s="15">
        <f t="shared" si="37"/>
        <v>-4</v>
      </c>
      <c r="N68" s="17">
        <f t="shared" si="5"/>
        <v>-26.666666666666671</v>
      </c>
      <c r="O68" s="17">
        <v>304505.71572000004</v>
      </c>
      <c r="P68" s="17">
        <v>276562.09297</v>
      </c>
      <c r="Q68" s="17">
        <f t="shared" si="38"/>
        <v>-27943.622750000039</v>
      </c>
      <c r="R68" s="17">
        <f t="shared" si="7"/>
        <v>-9.1767153479952555</v>
      </c>
      <c r="S68" s="15">
        <v>8</v>
      </c>
      <c r="T68" s="16">
        <v>8</v>
      </c>
      <c r="U68" s="15">
        <f t="shared" si="39"/>
        <v>0</v>
      </c>
      <c r="V68" s="17">
        <f t="shared" si="9"/>
        <v>0</v>
      </c>
      <c r="W68" s="18">
        <v>609453.97041000007</v>
      </c>
      <c r="X68" s="18">
        <v>2864472.1943099997</v>
      </c>
      <c r="Y68" s="18">
        <f t="shared" si="10"/>
        <v>2255018.2238999996</v>
      </c>
      <c r="Z68" s="18">
        <f t="shared" si="11"/>
        <v>370.00632260759147</v>
      </c>
    </row>
    <row r="69" spans="1:26" x14ac:dyDescent="0.3">
      <c r="A69" s="13">
        <v>55</v>
      </c>
      <c r="B69" s="14" t="s">
        <v>55</v>
      </c>
      <c r="C69" s="15">
        <v>196</v>
      </c>
      <c r="D69" s="16">
        <v>188</v>
      </c>
      <c r="E69" s="15">
        <f t="shared" si="33"/>
        <v>-8</v>
      </c>
      <c r="F69" s="17">
        <f t="shared" si="34"/>
        <v>-4.0816326530612344</v>
      </c>
      <c r="G69" s="17">
        <v>3281351.4410000001</v>
      </c>
      <c r="H69" s="17">
        <v>5244558.8529500002</v>
      </c>
      <c r="I69" s="17">
        <f t="shared" si="35"/>
        <v>1963207.4119500001</v>
      </c>
      <c r="J69" s="17">
        <f t="shared" si="36"/>
        <v>59.829233389024239</v>
      </c>
      <c r="K69" s="15">
        <v>18</v>
      </c>
      <c r="L69" s="16">
        <v>3</v>
      </c>
      <c r="M69" s="15">
        <f t="shared" si="37"/>
        <v>-15</v>
      </c>
      <c r="N69" s="17">
        <f t="shared" si="5"/>
        <v>-83.333333333333343</v>
      </c>
      <c r="O69" s="17">
        <v>66742.01817000001</v>
      </c>
      <c r="P69" s="17">
        <v>111392.04978</v>
      </c>
      <c r="Q69" s="17">
        <f t="shared" si="38"/>
        <v>44650.031609999991</v>
      </c>
      <c r="R69" s="17">
        <f t="shared" si="7"/>
        <v>66.899432822470175</v>
      </c>
      <c r="S69" s="15">
        <v>2</v>
      </c>
      <c r="T69" s="16">
        <v>3</v>
      </c>
      <c r="U69" s="15">
        <f t="shared" si="39"/>
        <v>1</v>
      </c>
      <c r="V69" s="17">
        <f t="shared" si="9"/>
        <v>50</v>
      </c>
      <c r="W69" s="18">
        <v>14664.794160000001</v>
      </c>
      <c r="X69" s="18">
        <v>272920.32955000002</v>
      </c>
      <c r="Y69" s="18">
        <f t="shared" si="10"/>
        <v>258255.53539000003</v>
      </c>
      <c r="Z69" s="18">
        <f t="shared" si="11"/>
        <v>1761.0580317207809</v>
      </c>
    </row>
    <row r="70" spans="1:26" x14ac:dyDescent="0.3">
      <c r="A70" s="13">
        <v>56</v>
      </c>
      <c r="B70" s="14" t="s">
        <v>56</v>
      </c>
      <c r="C70" s="15">
        <v>1270</v>
      </c>
      <c r="D70" s="16">
        <v>1213</v>
      </c>
      <c r="E70" s="15">
        <f t="shared" si="33"/>
        <v>-57</v>
      </c>
      <c r="F70" s="17">
        <f t="shared" si="34"/>
        <v>-4.4881889763779554</v>
      </c>
      <c r="G70" s="17">
        <v>62933767.723999999</v>
      </c>
      <c r="H70" s="17">
        <v>72839121.177109867</v>
      </c>
      <c r="I70" s="17">
        <f t="shared" si="35"/>
        <v>9905353.4531098679</v>
      </c>
      <c r="J70" s="17">
        <f t="shared" si="36"/>
        <v>15.739330110586124</v>
      </c>
      <c r="K70" s="15">
        <v>72</v>
      </c>
      <c r="L70" s="16">
        <v>59</v>
      </c>
      <c r="M70" s="15">
        <f t="shared" si="37"/>
        <v>-13</v>
      </c>
      <c r="N70" s="17">
        <f t="shared" si="5"/>
        <v>-18.055555555555557</v>
      </c>
      <c r="O70" s="17">
        <v>4964988.0428200001</v>
      </c>
      <c r="P70" s="17">
        <v>4056112.1617300007</v>
      </c>
      <c r="Q70" s="17">
        <f t="shared" si="38"/>
        <v>-908875.88108999934</v>
      </c>
      <c r="R70" s="17">
        <f t="shared" si="7"/>
        <v>-18.305701307868176</v>
      </c>
      <c r="S70" s="15">
        <v>56</v>
      </c>
      <c r="T70" s="16">
        <v>82</v>
      </c>
      <c r="U70" s="15">
        <f t="shared" si="39"/>
        <v>26</v>
      </c>
      <c r="V70" s="17">
        <f t="shared" si="9"/>
        <v>46.428571428571416</v>
      </c>
      <c r="W70" s="18">
        <v>17507751.225539997</v>
      </c>
      <c r="X70" s="18">
        <v>21647614.998209991</v>
      </c>
      <c r="Y70" s="18">
        <f t="shared" si="10"/>
        <v>4139863.7726699933</v>
      </c>
      <c r="Z70" s="18">
        <f t="shared" si="11"/>
        <v>23.64589100758316</v>
      </c>
    </row>
    <row r="71" spans="1:26" x14ac:dyDescent="0.3">
      <c r="A71" s="13">
        <v>57</v>
      </c>
      <c r="B71" s="14" t="s">
        <v>57</v>
      </c>
      <c r="C71" s="15">
        <v>856</v>
      </c>
      <c r="D71" s="16">
        <v>889</v>
      </c>
      <c r="E71" s="15">
        <f t="shared" si="33"/>
        <v>33</v>
      </c>
      <c r="F71" s="17">
        <f t="shared" si="34"/>
        <v>3.8551401869158894</v>
      </c>
      <c r="G71" s="17">
        <v>15119566.598999999</v>
      </c>
      <c r="H71" s="17">
        <v>15267982.897869995</v>
      </c>
      <c r="I71" s="17">
        <f t="shared" si="35"/>
        <v>148416.2988699954</v>
      </c>
      <c r="J71" s="17">
        <f t="shared" si="36"/>
        <v>0.98161741540801017</v>
      </c>
      <c r="K71" s="15">
        <v>85</v>
      </c>
      <c r="L71" s="16">
        <v>86</v>
      </c>
      <c r="M71" s="15">
        <f t="shared" si="37"/>
        <v>1</v>
      </c>
      <c r="N71" s="17">
        <f t="shared" si="5"/>
        <v>1.1764705882352899</v>
      </c>
      <c r="O71" s="17">
        <v>1936051.2672000001</v>
      </c>
      <c r="P71" s="17">
        <v>1919114.1561400001</v>
      </c>
      <c r="Q71" s="17">
        <f t="shared" si="38"/>
        <v>-16937.111060000025</v>
      </c>
      <c r="R71" s="17">
        <f t="shared" si="7"/>
        <v>-0.87482761158980793</v>
      </c>
      <c r="S71" s="15">
        <v>25</v>
      </c>
      <c r="T71" s="16">
        <v>19</v>
      </c>
      <c r="U71" s="15">
        <f t="shared" si="39"/>
        <v>-6</v>
      </c>
      <c r="V71" s="17">
        <f t="shared" si="9"/>
        <v>-24</v>
      </c>
      <c r="W71" s="18">
        <v>5136714.1401299993</v>
      </c>
      <c r="X71" s="18">
        <v>1238109.0746200001</v>
      </c>
      <c r="Y71" s="18">
        <f t="shared" si="10"/>
        <v>-3898605.0655099992</v>
      </c>
      <c r="Z71" s="18">
        <f t="shared" si="11"/>
        <v>-75.896866345989309</v>
      </c>
    </row>
    <row r="72" spans="1:26" ht="31.8" customHeight="1" x14ac:dyDescent="0.3">
      <c r="A72" s="13">
        <v>58</v>
      </c>
      <c r="B72" s="14" t="s">
        <v>58</v>
      </c>
      <c r="C72" s="15">
        <v>245</v>
      </c>
      <c r="D72" s="16">
        <v>157</v>
      </c>
      <c r="E72" s="15">
        <f t="shared" si="33"/>
        <v>-88</v>
      </c>
      <c r="F72" s="17">
        <f t="shared" si="34"/>
        <v>-35.91836734693878</v>
      </c>
      <c r="G72" s="17">
        <v>2136868.4750000001</v>
      </c>
      <c r="H72" s="17">
        <v>3049791.8588200016</v>
      </c>
      <c r="I72" s="17">
        <f t="shared" si="35"/>
        <v>912923.3838200015</v>
      </c>
      <c r="J72" s="17">
        <f t="shared" si="36"/>
        <v>42.722488281362359</v>
      </c>
      <c r="K72" s="15">
        <v>6</v>
      </c>
      <c r="L72" s="16">
        <v>3</v>
      </c>
      <c r="M72" s="15">
        <f t="shared" si="37"/>
        <v>-3</v>
      </c>
      <c r="N72" s="17">
        <f t="shared" si="5"/>
        <v>-50</v>
      </c>
      <c r="O72" s="17">
        <v>78183.121780000001</v>
      </c>
      <c r="P72" s="17">
        <v>41131.558679999995</v>
      </c>
      <c r="Q72" s="17">
        <f t="shared" si="38"/>
        <v>-37051.563100000007</v>
      </c>
      <c r="R72" s="17">
        <f t="shared" si="7"/>
        <v>-47.39074400771517</v>
      </c>
      <c r="S72" s="15">
        <v>6</v>
      </c>
      <c r="T72" s="16">
        <v>4</v>
      </c>
      <c r="U72" s="15">
        <f t="shared" si="39"/>
        <v>-2</v>
      </c>
      <c r="V72" s="17">
        <f t="shared" si="9"/>
        <v>-33.333333333333343</v>
      </c>
      <c r="W72" s="18">
        <v>223864.69459999999</v>
      </c>
      <c r="X72" s="18">
        <v>20442.044499999996</v>
      </c>
      <c r="Y72" s="18">
        <f t="shared" si="10"/>
        <v>-203422.6501</v>
      </c>
      <c r="Z72" s="18">
        <f t="shared" si="11"/>
        <v>-90.868571510784349</v>
      </c>
    </row>
    <row r="73" spans="1:26" s="3" customFormat="1" ht="57.75" customHeight="1" x14ac:dyDescent="0.3">
      <c r="A73" s="10"/>
      <c r="B73" s="10" t="s">
        <v>96</v>
      </c>
      <c r="C73" s="11">
        <f>C74+C75+C76+C77+C78+C79</f>
        <v>7971</v>
      </c>
      <c r="D73" s="11">
        <f>D74+D75+D76+D77+D78+D79</f>
        <v>7793</v>
      </c>
      <c r="E73" s="11">
        <f t="shared" ref="E73:E81" si="40">D73-C73</f>
        <v>-178</v>
      </c>
      <c r="F73" s="12">
        <f t="shared" ref="F73:F81" si="41">D73/C73*100-100</f>
        <v>-2.2330949692635897</v>
      </c>
      <c r="G73" s="12">
        <f>G74+G75+G76+G77+G78+G79</f>
        <v>299173739.44700003</v>
      </c>
      <c r="H73" s="12">
        <f>H74+H75+H76+H77+H78+H79</f>
        <v>315376128.47462976</v>
      </c>
      <c r="I73" s="12">
        <f t="shared" ref="I73:I81" si="42">H73-G73</f>
        <v>16202389.027629733</v>
      </c>
      <c r="J73" s="12">
        <f t="shared" ref="J73:J81" si="43">H73/G73*100-100</f>
        <v>5.415712307363151</v>
      </c>
      <c r="K73" s="11">
        <f>K74+K75+K76+K77+K78+K79</f>
        <v>750</v>
      </c>
      <c r="L73" s="11">
        <f>L74+L75+L76+L77+L78+L79</f>
        <v>695</v>
      </c>
      <c r="M73" s="11">
        <f t="shared" ref="M73:M81" si="44">L73-K73</f>
        <v>-55</v>
      </c>
      <c r="N73" s="12">
        <f t="shared" si="5"/>
        <v>-7.3333333333333428</v>
      </c>
      <c r="O73" s="12">
        <f>O74+O75+O76+O77+O78+O79</f>
        <v>63710164.131940015</v>
      </c>
      <c r="P73" s="12">
        <f>P74+P75+P76+P77+P78+P79</f>
        <v>58133807.092750013</v>
      </c>
      <c r="Q73" s="12">
        <f t="shared" ref="Q73:Q81" si="45">P73-O73</f>
        <v>-5576357.0391900018</v>
      </c>
      <c r="R73" s="12">
        <f t="shared" si="7"/>
        <v>-8.7526960810235863</v>
      </c>
      <c r="S73" s="11">
        <f>S74+S75+S76+S77+S78+S79</f>
        <v>289</v>
      </c>
      <c r="T73" s="11">
        <f>T74+T75+T76+T77+T78+T79</f>
        <v>323</v>
      </c>
      <c r="U73" s="11">
        <f t="shared" ref="U73:U81" si="46">T73-S73</f>
        <v>34</v>
      </c>
      <c r="V73" s="12">
        <f t="shared" si="9"/>
        <v>11.764705882352942</v>
      </c>
      <c r="W73" s="12">
        <f>W74+W75+W76+W77+W78+W79</f>
        <v>105714711.22036001</v>
      </c>
      <c r="X73" s="12">
        <f>X74+X75+X76+X77+X78+X79</f>
        <v>113375318.42741001</v>
      </c>
      <c r="Y73" s="12">
        <f t="shared" si="10"/>
        <v>7660607.2070499957</v>
      </c>
      <c r="Z73" s="12">
        <f t="shared" si="11"/>
        <v>7.2464911634499316</v>
      </c>
    </row>
    <row r="74" spans="1:26" x14ac:dyDescent="0.3">
      <c r="A74" s="13">
        <v>59</v>
      </c>
      <c r="B74" s="14" t="s">
        <v>59</v>
      </c>
      <c r="C74" s="15">
        <v>191</v>
      </c>
      <c r="D74" s="16">
        <v>194</v>
      </c>
      <c r="E74" s="15">
        <f t="shared" si="40"/>
        <v>3</v>
      </c>
      <c r="F74" s="17">
        <f t="shared" si="41"/>
        <v>1.5706806282722567</v>
      </c>
      <c r="G74" s="17">
        <v>1696103.8330000001</v>
      </c>
      <c r="H74" s="17">
        <v>2943313.4155600024</v>
      </c>
      <c r="I74" s="17">
        <f t="shared" si="42"/>
        <v>1247209.5825600023</v>
      </c>
      <c r="J74" s="17">
        <f t="shared" si="43"/>
        <v>73.53379895109299</v>
      </c>
      <c r="K74" s="15">
        <v>4</v>
      </c>
      <c r="L74" s="16">
        <v>3</v>
      </c>
      <c r="M74" s="15">
        <f t="shared" si="44"/>
        <v>-1</v>
      </c>
      <c r="N74" s="17">
        <f t="shared" si="5"/>
        <v>-25</v>
      </c>
      <c r="O74" s="17">
        <v>90638.33167</v>
      </c>
      <c r="P74" s="17">
        <v>82885.549670000008</v>
      </c>
      <c r="Q74" s="17">
        <f t="shared" si="45"/>
        <v>-7752.781999999992</v>
      </c>
      <c r="R74" s="17">
        <f t="shared" si="7"/>
        <v>-8.5535356368061315</v>
      </c>
      <c r="S74" s="15">
        <v>4</v>
      </c>
      <c r="T74" s="16">
        <v>15</v>
      </c>
      <c r="U74" s="15">
        <f t="shared" si="46"/>
        <v>11</v>
      </c>
      <c r="V74" s="17">
        <f t="shared" si="9"/>
        <v>275</v>
      </c>
      <c r="W74" s="18">
        <v>203681.56874999998</v>
      </c>
      <c r="X74" s="18">
        <v>535862.11741999991</v>
      </c>
      <c r="Y74" s="18">
        <f t="shared" si="10"/>
        <v>332180.54866999993</v>
      </c>
      <c r="Z74" s="18">
        <f t="shared" si="11"/>
        <v>163.08817273384244</v>
      </c>
    </row>
    <row r="75" spans="1:26" ht="31.2" customHeight="1" x14ac:dyDescent="0.3">
      <c r="A75" s="13">
        <v>60</v>
      </c>
      <c r="B75" s="14" t="s">
        <v>60</v>
      </c>
      <c r="C75" s="15">
        <v>1305</v>
      </c>
      <c r="D75" s="16">
        <v>1563</v>
      </c>
      <c r="E75" s="15">
        <f t="shared" si="40"/>
        <v>258</v>
      </c>
      <c r="F75" s="17">
        <f t="shared" si="41"/>
        <v>19.770114942528735</v>
      </c>
      <c r="G75" s="17">
        <v>32161962.500999998</v>
      </c>
      <c r="H75" s="17">
        <v>40359128.982019924</v>
      </c>
      <c r="I75" s="17">
        <f t="shared" si="42"/>
        <v>8197166.4810199253</v>
      </c>
      <c r="J75" s="17">
        <f t="shared" si="43"/>
        <v>25.487146441281539</v>
      </c>
      <c r="K75" s="15">
        <v>69</v>
      </c>
      <c r="L75" s="16">
        <v>63</v>
      </c>
      <c r="M75" s="15">
        <f t="shared" si="44"/>
        <v>-6</v>
      </c>
      <c r="N75" s="17">
        <f t="shared" si="5"/>
        <v>-8.6956521739130466</v>
      </c>
      <c r="O75" s="17">
        <v>1454947.1667599999</v>
      </c>
      <c r="P75" s="17">
        <v>1206683.4567200008</v>
      </c>
      <c r="Q75" s="17">
        <f t="shared" si="45"/>
        <v>-248263.7100399991</v>
      </c>
      <c r="R75" s="17">
        <f t="shared" si="7"/>
        <v>-17.063417539267348</v>
      </c>
      <c r="S75" s="15">
        <v>36</v>
      </c>
      <c r="T75" s="16">
        <v>52</v>
      </c>
      <c r="U75" s="15">
        <f t="shared" si="46"/>
        <v>16</v>
      </c>
      <c r="V75" s="17">
        <f t="shared" si="9"/>
        <v>44.444444444444429</v>
      </c>
      <c r="W75" s="18">
        <v>1385411.2377700005</v>
      </c>
      <c r="X75" s="18">
        <v>5974131.4661700008</v>
      </c>
      <c r="Y75" s="18">
        <f t="shared" si="10"/>
        <v>4588720.2284000004</v>
      </c>
      <c r="Z75" s="18">
        <f t="shared" si="11"/>
        <v>331.21719409365716</v>
      </c>
    </row>
    <row r="76" spans="1:26" x14ac:dyDescent="0.3">
      <c r="A76" s="13">
        <v>61</v>
      </c>
      <c r="B76" s="14" t="s">
        <v>61</v>
      </c>
      <c r="C76" s="15">
        <v>1659</v>
      </c>
      <c r="D76" s="16">
        <v>1473</v>
      </c>
      <c r="E76" s="15">
        <f t="shared" si="40"/>
        <v>-186</v>
      </c>
      <c r="F76" s="17">
        <f t="shared" si="41"/>
        <v>-11.211573236889691</v>
      </c>
      <c r="G76" s="17">
        <v>116925422.77</v>
      </c>
      <c r="H76" s="17">
        <v>114498815.09418978</v>
      </c>
      <c r="I76" s="17">
        <f t="shared" si="42"/>
        <v>-2426607.6758102179</v>
      </c>
      <c r="J76" s="17">
        <f t="shared" si="43"/>
        <v>-2.0753465057667739</v>
      </c>
      <c r="K76" s="15">
        <v>195</v>
      </c>
      <c r="L76" s="16">
        <v>226</v>
      </c>
      <c r="M76" s="15">
        <f t="shared" si="44"/>
        <v>31</v>
      </c>
      <c r="N76" s="17">
        <f t="shared" ref="N76:N102" si="47">L76/K76*100-100</f>
        <v>15.897435897435912</v>
      </c>
      <c r="O76" s="17">
        <v>22033625.088470004</v>
      </c>
      <c r="P76" s="17">
        <v>18910101.035340004</v>
      </c>
      <c r="Q76" s="17">
        <f t="shared" si="45"/>
        <v>-3123524.0531300008</v>
      </c>
      <c r="R76" s="17">
        <f t="shared" ref="R76:R102" si="48">P76/O76*100-100</f>
        <v>-14.176169561696454</v>
      </c>
      <c r="S76" s="15">
        <v>78</v>
      </c>
      <c r="T76" s="16">
        <v>89</v>
      </c>
      <c r="U76" s="15">
        <f t="shared" si="46"/>
        <v>11</v>
      </c>
      <c r="V76" s="17">
        <f t="shared" ref="V76:V102" si="49">T76/S76*100-100</f>
        <v>14.102564102564102</v>
      </c>
      <c r="W76" s="18">
        <v>47010026.968420014</v>
      </c>
      <c r="X76" s="18">
        <v>46338379.117360011</v>
      </c>
      <c r="Y76" s="18">
        <f t="shared" ref="Y76:Y102" si="50">X76-W76</f>
        <v>-671647.85106000304</v>
      </c>
      <c r="Z76" s="18">
        <f t="shared" ref="Z76:Z102" si="51">X76/W76*100-100</f>
        <v>-1.4287331753951094</v>
      </c>
    </row>
    <row r="77" spans="1:26" ht="30" customHeight="1" x14ac:dyDescent="0.3">
      <c r="A77" s="13">
        <v>62</v>
      </c>
      <c r="B77" s="14" t="s">
        <v>62</v>
      </c>
      <c r="C77" s="15">
        <v>1926</v>
      </c>
      <c r="D77" s="16">
        <v>1669</v>
      </c>
      <c r="E77" s="15">
        <f t="shared" si="40"/>
        <v>-257</v>
      </c>
      <c r="F77" s="17">
        <f t="shared" si="41"/>
        <v>-13.343717549325035</v>
      </c>
      <c r="G77" s="17">
        <v>33600493.737999998</v>
      </c>
      <c r="H77" s="17">
        <v>29032431.597090002</v>
      </c>
      <c r="I77" s="17">
        <f t="shared" si="42"/>
        <v>-4568062.1409099959</v>
      </c>
      <c r="J77" s="17">
        <f t="shared" si="43"/>
        <v>-13.595223262281436</v>
      </c>
      <c r="K77" s="15">
        <v>122</v>
      </c>
      <c r="L77" s="16">
        <v>74</v>
      </c>
      <c r="M77" s="15">
        <f t="shared" si="44"/>
        <v>-48</v>
      </c>
      <c r="N77" s="17">
        <f t="shared" si="47"/>
        <v>-39.344262295081968</v>
      </c>
      <c r="O77" s="17">
        <v>5385779.2700299993</v>
      </c>
      <c r="P77" s="17">
        <v>4550498.8281400008</v>
      </c>
      <c r="Q77" s="17">
        <f t="shared" si="45"/>
        <v>-835280.4418899985</v>
      </c>
      <c r="R77" s="17">
        <f t="shared" si="48"/>
        <v>-15.508998791280689</v>
      </c>
      <c r="S77" s="15">
        <v>70</v>
      </c>
      <c r="T77" s="16">
        <v>52</v>
      </c>
      <c r="U77" s="15">
        <f t="shared" si="46"/>
        <v>-18</v>
      </c>
      <c r="V77" s="17">
        <f t="shared" si="49"/>
        <v>-25.714285714285708</v>
      </c>
      <c r="W77" s="18">
        <v>9619351.8080199994</v>
      </c>
      <c r="X77" s="18">
        <v>6463288.1134400005</v>
      </c>
      <c r="Y77" s="18">
        <f t="shared" si="50"/>
        <v>-3156063.694579999</v>
      </c>
      <c r="Z77" s="18">
        <f t="shared" si="51"/>
        <v>-32.809525605963131</v>
      </c>
    </row>
    <row r="78" spans="1:26" ht="27.6" x14ac:dyDescent="0.3">
      <c r="A78" s="13">
        <v>63</v>
      </c>
      <c r="B78" s="14" t="s">
        <v>63</v>
      </c>
      <c r="C78" s="15">
        <v>1391</v>
      </c>
      <c r="D78" s="16">
        <v>1323</v>
      </c>
      <c r="E78" s="15">
        <f t="shared" si="40"/>
        <v>-68</v>
      </c>
      <c r="F78" s="17">
        <f t="shared" si="41"/>
        <v>-4.8885693745506842</v>
      </c>
      <c r="G78" s="17">
        <v>70208809.550999999</v>
      </c>
      <c r="H78" s="17">
        <v>79805410.000160083</v>
      </c>
      <c r="I78" s="17">
        <f t="shared" si="42"/>
        <v>9596600.4491600841</v>
      </c>
      <c r="J78" s="17">
        <f t="shared" si="43"/>
        <v>13.668655700805004</v>
      </c>
      <c r="K78" s="15">
        <v>193</v>
      </c>
      <c r="L78" s="16">
        <v>182</v>
      </c>
      <c r="M78" s="15">
        <f t="shared" si="44"/>
        <v>-11</v>
      </c>
      <c r="N78" s="17">
        <f t="shared" si="47"/>
        <v>-5.6994818652849659</v>
      </c>
      <c r="O78" s="17">
        <v>20087132.232719999</v>
      </c>
      <c r="P78" s="17">
        <v>18901891.406040005</v>
      </c>
      <c r="Q78" s="17">
        <f t="shared" si="45"/>
        <v>-1185240.8266799934</v>
      </c>
      <c r="R78" s="17">
        <f t="shared" si="48"/>
        <v>-5.9004979553494934</v>
      </c>
      <c r="S78" s="15">
        <v>73</v>
      </c>
      <c r="T78" s="16">
        <v>82</v>
      </c>
      <c r="U78" s="15">
        <f t="shared" si="46"/>
        <v>9</v>
      </c>
      <c r="V78" s="17">
        <f t="shared" si="49"/>
        <v>12.328767123287676</v>
      </c>
      <c r="W78" s="18">
        <v>38940279.567870006</v>
      </c>
      <c r="X78" s="18">
        <v>44723947.78277</v>
      </c>
      <c r="Y78" s="18">
        <f t="shared" si="50"/>
        <v>5783668.2148999944</v>
      </c>
      <c r="Z78" s="18">
        <f t="shared" si="51"/>
        <v>14.852662279477187</v>
      </c>
    </row>
    <row r="79" spans="1:26" ht="32.4" customHeight="1" x14ac:dyDescent="0.3">
      <c r="A79" s="13">
        <v>64</v>
      </c>
      <c r="B79" s="14" t="s">
        <v>64</v>
      </c>
      <c r="C79" s="15">
        <v>1499</v>
      </c>
      <c r="D79" s="16">
        <v>1571</v>
      </c>
      <c r="E79" s="15">
        <f t="shared" si="40"/>
        <v>72</v>
      </c>
      <c r="F79" s="17">
        <f t="shared" si="41"/>
        <v>4.8032021347565177</v>
      </c>
      <c r="G79" s="17">
        <v>44580947.053999998</v>
      </c>
      <c r="H79" s="17">
        <v>48737029.385609962</v>
      </c>
      <c r="I79" s="17">
        <f t="shared" si="42"/>
        <v>4156082.3316099644</v>
      </c>
      <c r="J79" s="17">
        <f t="shared" si="43"/>
        <v>9.322552808435816</v>
      </c>
      <c r="K79" s="15">
        <v>167</v>
      </c>
      <c r="L79" s="16">
        <v>147</v>
      </c>
      <c r="M79" s="15">
        <f t="shared" si="44"/>
        <v>-20</v>
      </c>
      <c r="N79" s="17">
        <f t="shared" si="47"/>
        <v>-11.976047904191617</v>
      </c>
      <c r="O79" s="17">
        <v>14658042.04229001</v>
      </c>
      <c r="P79" s="17">
        <v>14481746.816839997</v>
      </c>
      <c r="Q79" s="17">
        <f t="shared" si="45"/>
        <v>-176295.22545001283</v>
      </c>
      <c r="R79" s="17">
        <f t="shared" si="48"/>
        <v>-1.2027201514457602</v>
      </c>
      <c r="S79" s="15">
        <v>28</v>
      </c>
      <c r="T79" s="16">
        <v>33</v>
      </c>
      <c r="U79" s="15">
        <f t="shared" si="46"/>
        <v>5</v>
      </c>
      <c r="V79" s="17">
        <f t="shared" si="49"/>
        <v>17.857142857142861</v>
      </c>
      <c r="W79" s="18">
        <v>8555960.0695300009</v>
      </c>
      <c r="X79" s="18">
        <v>9339709.8302499969</v>
      </c>
      <c r="Y79" s="18">
        <f t="shared" si="50"/>
        <v>783749.76071999595</v>
      </c>
      <c r="Z79" s="18">
        <f t="shared" si="51"/>
        <v>9.16027838314875</v>
      </c>
    </row>
    <row r="80" spans="1:26" s="3" customFormat="1" ht="63.75" customHeight="1" x14ac:dyDescent="0.3">
      <c r="A80" s="10"/>
      <c r="B80" s="10" t="s">
        <v>97</v>
      </c>
      <c r="C80" s="11">
        <f>C81+C82+C83+C84+C85+C86+C87+C88+C89+C90</f>
        <v>5786</v>
      </c>
      <c r="D80" s="11">
        <f>D81+D82+D83+D84+D85+D86+D87+D88+D89+D90</f>
        <v>6369</v>
      </c>
      <c r="E80" s="11">
        <f t="shared" si="40"/>
        <v>583</v>
      </c>
      <c r="F80" s="12">
        <f t="shared" si="41"/>
        <v>10.076045627376431</v>
      </c>
      <c r="G80" s="12">
        <f>G81+G82+G83+G84+G85+G86+G87+G88+G89+G90</f>
        <v>189524172.13600004</v>
      </c>
      <c r="H80" s="12">
        <f>H81+H82+H83+H84+H85+H86+H87+H88+H89+H90</f>
        <v>216898313.1650798</v>
      </c>
      <c r="I80" s="12">
        <f t="shared" si="42"/>
        <v>27374141.029079765</v>
      </c>
      <c r="J80" s="12">
        <f t="shared" si="43"/>
        <v>14.44361461683971</v>
      </c>
      <c r="K80" s="11">
        <f>K81+K82+K83+K84+K85+K86+K87+K88+K89+K90</f>
        <v>363</v>
      </c>
      <c r="L80" s="11">
        <f>L81+L82+L83+L84+L85+L86+L87+L88+L89+L90</f>
        <v>402</v>
      </c>
      <c r="M80" s="11">
        <f t="shared" si="44"/>
        <v>39</v>
      </c>
      <c r="N80" s="12">
        <f t="shared" si="47"/>
        <v>10.743801652892571</v>
      </c>
      <c r="O80" s="12">
        <f>O81+O82+O83+O84+O85+O86+O87+O88+O89+O90</f>
        <v>19030435.824360002</v>
      </c>
      <c r="P80" s="12">
        <f>P81+P82+P83+P84+P85+P86+P87+P88+P89+P90</f>
        <v>14083963.641799998</v>
      </c>
      <c r="Q80" s="12">
        <f t="shared" si="45"/>
        <v>-4946472.1825600043</v>
      </c>
      <c r="R80" s="12">
        <f t="shared" si="48"/>
        <v>-25.992427226644224</v>
      </c>
      <c r="S80" s="11">
        <f>S81+S82+S83+S84+S85+S86+S87+S88+S89+S90</f>
        <v>167</v>
      </c>
      <c r="T80" s="11">
        <f>T81+T82+T83+T84+T85+T86+T87+T88+T89+T90</f>
        <v>198</v>
      </c>
      <c r="U80" s="11">
        <f t="shared" si="46"/>
        <v>31</v>
      </c>
      <c r="V80" s="12">
        <f t="shared" si="49"/>
        <v>18.562874251497007</v>
      </c>
      <c r="W80" s="12">
        <f>W81+W82+W83+W84+W85+W86+W87+W88+W89+W90</f>
        <v>31961460.475749999</v>
      </c>
      <c r="X80" s="12">
        <f>X81+X82+X83+X84+X85+X86+X87+X88+X89+X90</f>
        <v>32083449.923910003</v>
      </c>
      <c r="Y80" s="12">
        <f t="shared" si="50"/>
        <v>121989.44816000387</v>
      </c>
      <c r="Z80" s="12">
        <f t="shared" si="51"/>
        <v>0.38167670170317081</v>
      </c>
    </row>
    <row r="81" spans="1:26" x14ac:dyDescent="0.3">
      <c r="A81" s="13">
        <v>65</v>
      </c>
      <c r="B81" s="14" t="s">
        <v>65</v>
      </c>
      <c r="C81" s="15">
        <v>245</v>
      </c>
      <c r="D81" s="16">
        <v>266</v>
      </c>
      <c r="E81" s="15">
        <f t="shared" si="40"/>
        <v>21</v>
      </c>
      <c r="F81" s="17">
        <f t="shared" si="41"/>
        <v>8.5714285714285694</v>
      </c>
      <c r="G81" s="17">
        <v>6572515.9170000004</v>
      </c>
      <c r="H81" s="17">
        <v>7605301.9367899997</v>
      </c>
      <c r="I81" s="17">
        <f t="shared" si="42"/>
        <v>1032786.0197899994</v>
      </c>
      <c r="J81" s="17">
        <f t="shared" si="43"/>
        <v>15.713708918051751</v>
      </c>
      <c r="K81" s="15">
        <v>8</v>
      </c>
      <c r="L81" s="16">
        <v>7</v>
      </c>
      <c r="M81" s="15">
        <f t="shared" si="44"/>
        <v>-1</v>
      </c>
      <c r="N81" s="17">
        <f t="shared" si="47"/>
        <v>-12.5</v>
      </c>
      <c r="O81" s="17">
        <v>751203.40717000002</v>
      </c>
      <c r="P81" s="17">
        <v>808085.32383000001</v>
      </c>
      <c r="Q81" s="17">
        <f t="shared" si="45"/>
        <v>56881.916659999988</v>
      </c>
      <c r="R81" s="17">
        <f t="shared" si="48"/>
        <v>7.572105786139943</v>
      </c>
      <c r="S81" s="15">
        <v>15</v>
      </c>
      <c r="T81" s="16">
        <v>11</v>
      </c>
      <c r="U81" s="15">
        <f t="shared" si="46"/>
        <v>-4</v>
      </c>
      <c r="V81" s="17">
        <f t="shared" si="49"/>
        <v>-26.666666666666671</v>
      </c>
      <c r="W81" s="18">
        <v>1951054.4089200003</v>
      </c>
      <c r="X81" s="18">
        <v>1814334.6255600001</v>
      </c>
      <c r="Y81" s="18">
        <f t="shared" si="50"/>
        <v>-136719.78336000023</v>
      </c>
      <c r="Z81" s="18">
        <f t="shared" si="51"/>
        <v>-7.0074818382784656</v>
      </c>
    </row>
    <row r="82" spans="1:26" x14ac:dyDescent="0.3">
      <c r="A82" s="13">
        <v>66</v>
      </c>
      <c r="B82" s="14" t="s">
        <v>66</v>
      </c>
      <c r="C82" s="15">
        <v>30</v>
      </c>
      <c r="D82" s="16">
        <v>43</v>
      </c>
      <c r="E82" s="15">
        <f t="shared" ref="E82:E90" si="52">D82-C82</f>
        <v>13</v>
      </c>
      <c r="F82" s="17">
        <f t="shared" ref="F82:F90" si="53">D82/C82*100-100</f>
        <v>43.333333333333343</v>
      </c>
      <c r="G82" s="17">
        <v>4613907.523</v>
      </c>
      <c r="H82" s="17">
        <v>7008609.3308500005</v>
      </c>
      <c r="I82" s="17">
        <f t="shared" ref="I82:I90" si="54">H82-G82</f>
        <v>2394701.8078500004</v>
      </c>
      <c r="J82" s="17">
        <f t="shared" ref="J82:J90" si="55">H82/G82*100-100</f>
        <v>51.901816321904647</v>
      </c>
      <c r="K82" s="15">
        <v>1</v>
      </c>
      <c r="L82" s="16">
        <v>4</v>
      </c>
      <c r="M82" s="15">
        <f t="shared" ref="M82:M90" si="56">L82-K82</f>
        <v>3</v>
      </c>
      <c r="N82" s="17">
        <f t="shared" si="47"/>
        <v>300</v>
      </c>
      <c r="O82" s="17">
        <v>122987.79999999999</v>
      </c>
      <c r="P82" s="17">
        <v>500196.97411999997</v>
      </c>
      <c r="Q82" s="17">
        <f t="shared" ref="Q82:Q90" si="57">P82-O82</f>
        <v>377209.17411999998</v>
      </c>
      <c r="R82" s="17">
        <f t="shared" si="48"/>
        <v>306.70454640216349</v>
      </c>
      <c r="S82" s="15">
        <v>2</v>
      </c>
      <c r="T82" s="16">
        <v>4</v>
      </c>
      <c r="U82" s="15">
        <f t="shared" ref="U82:U90" si="58">T82-S82</f>
        <v>2</v>
      </c>
      <c r="V82" s="17">
        <f t="shared" si="49"/>
        <v>100</v>
      </c>
      <c r="W82" s="18">
        <v>1026977.38716</v>
      </c>
      <c r="X82" s="18">
        <v>2998760.5909600002</v>
      </c>
      <c r="Y82" s="18">
        <f t="shared" si="50"/>
        <v>1971783.2038000003</v>
      </c>
      <c r="Z82" s="18">
        <f t="shared" si="51"/>
        <v>191.99869719164536</v>
      </c>
    </row>
    <row r="83" spans="1:26" x14ac:dyDescent="0.3">
      <c r="A83" s="13">
        <v>67</v>
      </c>
      <c r="B83" s="14" t="s">
        <v>67</v>
      </c>
      <c r="C83" s="15">
        <v>172</v>
      </c>
      <c r="D83" s="16">
        <v>203</v>
      </c>
      <c r="E83" s="15">
        <f t="shared" si="52"/>
        <v>31</v>
      </c>
      <c r="F83" s="17">
        <f t="shared" si="53"/>
        <v>18.023255813953497</v>
      </c>
      <c r="G83" s="17">
        <v>5035645.3329999996</v>
      </c>
      <c r="H83" s="17">
        <v>5642781.8658400029</v>
      </c>
      <c r="I83" s="17">
        <f t="shared" si="54"/>
        <v>607136.53284000326</v>
      </c>
      <c r="J83" s="17">
        <f t="shared" si="55"/>
        <v>12.056777089944504</v>
      </c>
      <c r="K83" s="15">
        <v>17</v>
      </c>
      <c r="L83" s="16">
        <v>8</v>
      </c>
      <c r="M83" s="15">
        <f t="shared" si="56"/>
        <v>-9</v>
      </c>
      <c r="N83" s="17">
        <f t="shared" si="47"/>
        <v>-52.941176470588239</v>
      </c>
      <c r="O83" s="17">
        <v>131925.04773000002</v>
      </c>
      <c r="P83" s="17">
        <v>62715.709510000001</v>
      </c>
      <c r="Q83" s="17">
        <f t="shared" si="57"/>
        <v>-69209.33822000002</v>
      </c>
      <c r="R83" s="17">
        <f t="shared" si="48"/>
        <v>-52.461105310073485</v>
      </c>
      <c r="S83" s="15">
        <v>16</v>
      </c>
      <c r="T83" s="16">
        <v>17</v>
      </c>
      <c r="U83" s="15">
        <f t="shared" si="58"/>
        <v>1</v>
      </c>
      <c r="V83" s="17">
        <f t="shared" si="49"/>
        <v>6.25</v>
      </c>
      <c r="W83" s="18">
        <v>783345.24805999978</v>
      </c>
      <c r="X83" s="18">
        <v>938526.8340899999</v>
      </c>
      <c r="Y83" s="18">
        <f t="shared" si="50"/>
        <v>155181.58603000012</v>
      </c>
      <c r="Z83" s="18">
        <f t="shared" si="51"/>
        <v>19.810113920307344</v>
      </c>
    </row>
    <row r="84" spans="1:26" x14ac:dyDescent="0.3">
      <c r="A84" s="13">
        <v>68</v>
      </c>
      <c r="B84" s="14" t="s">
        <v>68</v>
      </c>
      <c r="C84" s="15">
        <v>745</v>
      </c>
      <c r="D84" s="16">
        <v>743</v>
      </c>
      <c r="E84" s="15">
        <f t="shared" si="52"/>
        <v>-2</v>
      </c>
      <c r="F84" s="17">
        <f t="shared" si="53"/>
        <v>-0.26845637583892312</v>
      </c>
      <c r="G84" s="17">
        <v>10617432.806</v>
      </c>
      <c r="H84" s="17">
        <v>14049821.83757001</v>
      </c>
      <c r="I84" s="17">
        <f t="shared" si="54"/>
        <v>3432389.0315700099</v>
      </c>
      <c r="J84" s="17">
        <f t="shared" si="55"/>
        <v>32.327862057486612</v>
      </c>
      <c r="K84" s="15">
        <v>33</v>
      </c>
      <c r="L84" s="16">
        <v>31</v>
      </c>
      <c r="M84" s="15">
        <f t="shared" si="56"/>
        <v>-2</v>
      </c>
      <c r="N84" s="17">
        <f t="shared" si="47"/>
        <v>-6.0606060606060623</v>
      </c>
      <c r="O84" s="17">
        <v>573608.63355999999</v>
      </c>
      <c r="P84" s="17">
        <v>569913.09256000002</v>
      </c>
      <c r="Q84" s="17">
        <f t="shared" si="57"/>
        <v>-3695.5409999999683</v>
      </c>
      <c r="R84" s="17">
        <f t="shared" si="48"/>
        <v>-0.64426174638695954</v>
      </c>
      <c r="S84" s="15">
        <v>31</v>
      </c>
      <c r="T84" s="16">
        <v>37</v>
      </c>
      <c r="U84" s="15">
        <f t="shared" si="58"/>
        <v>6</v>
      </c>
      <c r="V84" s="17">
        <f t="shared" si="49"/>
        <v>19.354838709677423</v>
      </c>
      <c r="W84" s="18">
        <v>2559902.9826400001</v>
      </c>
      <c r="X84" s="18">
        <v>2991057.8974299994</v>
      </c>
      <c r="Y84" s="18">
        <f t="shared" si="50"/>
        <v>431154.91478999937</v>
      </c>
      <c r="Z84" s="18">
        <f t="shared" si="51"/>
        <v>16.842627150867798</v>
      </c>
    </row>
    <row r="85" spans="1:26" x14ac:dyDescent="0.3">
      <c r="A85" s="13">
        <v>69</v>
      </c>
      <c r="B85" s="14" t="s">
        <v>69</v>
      </c>
      <c r="C85" s="15">
        <v>1173</v>
      </c>
      <c r="D85" s="16">
        <v>1136</v>
      </c>
      <c r="E85" s="15">
        <f t="shared" si="52"/>
        <v>-37</v>
      </c>
      <c r="F85" s="17">
        <f t="shared" si="53"/>
        <v>-3.1543052003409997</v>
      </c>
      <c r="G85" s="17">
        <v>80905844.349000007</v>
      </c>
      <c r="H85" s="17">
        <v>80203435.967039883</v>
      </c>
      <c r="I85" s="17">
        <f t="shared" si="54"/>
        <v>-702408.38196012378</v>
      </c>
      <c r="J85" s="17">
        <f t="shared" si="55"/>
        <v>-0.86818002779894243</v>
      </c>
      <c r="K85" s="15">
        <v>106</v>
      </c>
      <c r="L85" s="16">
        <v>91</v>
      </c>
      <c r="M85" s="15">
        <f t="shared" si="56"/>
        <v>-15</v>
      </c>
      <c r="N85" s="17">
        <f t="shared" si="47"/>
        <v>-14.15094339622641</v>
      </c>
      <c r="O85" s="17">
        <v>9364176.2642900012</v>
      </c>
      <c r="P85" s="17">
        <v>1198082.4267600002</v>
      </c>
      <c r="Q85" s="17">
        <f t="shared" si="57"/>
        <v>-8166093.8375300011</v>
      </c>
      <c r="R85" s="17">
        <f t="shared" si="48"/>
        <v>-87.20568266822518</v>
      </c>
      <c r="S85" s="15">
        <v>29</v>
      </c>
      <c r="T85" s="16">
        <v>29</v>
      </c>
      <c r="U85" s="15">
        <f t="shared" si="58"/>
        <v>0</v>
      </c>
      <c r="V85" s="17">
        <f t="shared" si="49"/>
        <v>0</v>
      </c>
      <c r="W85" s="18">
        <v>1300039.1897300002</v>
      </c>
      <c r="X85" s="18">
        <v>1121588.1462300003</v>
      </c>
      <c r="Y85" s="18">
        <f t="shared" si="50"/>
        <v>-178451.04349999991</v>
      </c>
      <c r="Z85" s="18">
        <f t="shared" si="51"/>
        <v>-13.72658954512454</v>
      </c>
    </row>
    <row r="86" spans="1:26" x14ac:dyDescent="0.3">
      <c r="A86" s="13">
        <v>70</v>
      </c>
      <c r="B86" s="14" t="s">
        <v>70</v>
      </c>
      <c r="C86" s="15">
        <v>685</v>
      </c>
      <c r="D86" s="16">
        <v>823</v>
      </c>
      <c r="E86" s="15">
        <f t="shared" si="52"/>
        <v>138</v>
      </c>
      <c r="F86" s="17">
        <f t="shared" si="53"/>
        <v>20.145985401459868</v>
      </c>
      <c r="G86" s="17">
        <v>16521830.825999999</v>
      </c>
      <c r="H86" s="17">
        <v>25926400.203460004</v>
      </c>
      <c r="I86" s="17">
        <f t="shared" si="54"/>
        <v>9404569.3774600048</v>
      </c>
      <c r="J86" s="17">
        <f t="shared" si="55"/>
        <v>56.922077683184256</v>
      </c>
      <c r="K86" s="15">
        <v>56</v>
      </c>
      <c r="L86" s="16">
        <v>61</v>
      </c>
      <c r="M86" s="15">
        <f t="shared" si="56"/>
        <v>5</v>
      </c>
      <c r="N86" s="17">
        <f t="shared" si="47"/>
        <v>8.9285714285714164</v>
      </c>
      <c r="O86" s="17">
        <v>1190165.86044</v>
      </c>
      <c r="P86" s="17">
        <v>1264726.2754700002</v>
      </c>
      <c r="Q86" s="17">
        <f t="shared" si="57"/>
        <v>74560.415030000266</v>
      </c>
      <c r="R86" s="17">
        <f t="shared" si="48"/>
        <v>6.2647079292322871</v>
      </c>
      <c r="S86" s="15">
        <v>14</v>
      </c>
      <c r="T86" s="16">
        <v>17</v>
      </c>
      <c r="U86" s="15">
        <f t="shared" si="58"/>
        <v>3</v>
      </c>
      <c r="V86" s="17">
        <f t="shared" si="49"/>
        <v>21.428571428571416</v>
      </c>
      <c r="W86" s="18">
        <v>1394426.8806700001</v>
      </c>
      <c r="X86" s="18">
        <v>1298840.0349400002</v>
      </c>
      <c r="Y86" s="18">
        <f t="shared" si="50"/>
        <v>-95586.845729999943</v>
      </c>
      <c r="Z86" s="18">
        <f t="shared" si="51"/>
        <v>-6.8549198997133516</v>
      </c>
    </row>
    <row r="87" spans="1:26" ht="30.6" customHeight="1" x14ac:dyDescent="0.3">
      <c r="A87" s="13">
        <v>71</v>
      </c>
      <c r="B87" s="14" t="s">
        <v>71</v>
      </c>
      <c r="C87" s="15">
        <v>353</v>
      </c>
      <c r="D87" s="16">
        <v>671</v>
      </c>
      <c r="E87" s="15">
        <f t="shared" si="52"/>
        <v>318</v>
      </c>
      <c r="F87" s="17">
        <f t="shared" si="53"/>
        <v>90.084985835694056</v>
      </c>
      <c r="G87" s="17">
        <v>11089904.672</v>
      </c>
      <c r="H87" s="17">
        <v>10183403.597589927</v>
      </c>
      <c r="I87" s="17">
        <f t="shared" si="54"/>
        <v>-906501.07441007346</v>
      </c>
      <c r="J87" s="17">
        <f t="shared" si="55"/>
        <v>-8.1741106097947238</v>
      </c>
      <c r="K87" s="15">
        <v>21</v>
      </c>
      <c r="L87" s="16">
        <v>31</v>
      </c>
      <c r="M87" s="15">
        <f t="shared" si="56"/>
        <v>10</v>
      </c>
      <c r="N87" s="17">
        <f t="shared" si="47"/>
        <v>47.61904761904762</v>
      </c>
      <c r="O87" s="17">
        <v>964108.04418999993</v>
      </c>
      <c r="P87" s="17">
        <v>1023253.75509</v>
      </c>
      <c r="Q87" s="17">
        <f t="shared" si="57"/>
        <v>59145.710900000064</v>
      </c>
      <c r="R87" s="17">
        <f t="shared" si="48"/>
        <v>6.1347596108578983</v>
      </c>
      <c r="S87" s="15">
        <v>11</v>
      </c>
      <c r="T87" s="16">
        <v>13</v>
      </c>
      <c r="U87" s="15">
        <f t="shared" si="58"/>
        <v>2</v>
      </c>
      <c r="V87" s="17">
        <f t="shared" si="49"/>
        <v>18.181818181818187</v>
      </c>
      <c r="W87" s="18">
        <v>5942665.1703599989</v>
      </c>
      <c r="X87" s="18">
        <v>1175680.5646100002</v>
      </c>
      <c r="Y87" s="18">
        <f t="shared" si="50"/>
        <v>-4766984.6057499982</v>
      </c>
      <c r="Z87" s="18">
        <f t="shared" si="51"/>
        <v>-80.216274501314714</v>
      </c>
    </row>
    <row r="88" spans="1:26" ht="27.6" x14ac:dyDescent="0.3">
      <c r="A88" s="13">
        <v>72</v>
      </c>
      <c r="B88" s="14" t="s">
        <v>72</v>
      </c>
      <c r="C88" s="15">
        <v>921</v>
      </c>
      <c r="D88" s="16">
        <v>1002</v>
      </c>
      <c r="E88" s="15">
        <f t="shared" si="52"/>
        <v>81</v>
      </c>
      <c r="F88" s="17">
        <f t="shared" si="53"/>
        <v>8.7947882736156373</v>
      </c>
      <c r="G88" s="17">
        <v>19582865.226</v>
      </c>
      <c r="H88" s="17">
        <v>30842062.263869971</v>
      </c>
      <c r="I88" s="17">
        <f t="shared" si="54"/>
        <v>11259197.037869971</v>
      </c>
      <c r="J88" s="17">
        <f t="shared" si="55"/>
        <v>57.495146435064242</v>
      </c>
      <c r="K88" s="15">
        <v>54</v>
      </c>
      <c r="L88" s="16">
        <v>46</v>
      </c>
      <c r="M88" s="15">
        <f t="shared" si="56"/>
        <v>-8</v>
      </c>
      <c r="N88" s="17">
        <f t="shared" si="47"/>
        <v>-14.81481481481481</v>
      </c>
      <c r="O88" s="17">
        <v>1566105.8358200002</v>
      </c>
      <c r="P88" s="17">
        <v>1038711.9584199999</v>
      </c>
      <c r="Q88" s="17">
        <f t="shared" si="57"/>
        <v>-527393.87740000023</v>
      </c>
      <c r="R88" s="17">
        <f t="shared" si="48"/>
        <v>-33.675494039894247</v>
      </c>
      <c r="S88" s="15">
        <v>23</v>
      </c>
      <c r="T88" s="16">
        <v>42</v>
      </c>
      <c r="U88" s="15">
        <f t="shared" si="58"/>
        <v>19</v>
      </c>
      <c r="V88" s="17">
        <f t="shared" si="49"/>
        <v>82.608695652173907</v>
      </c>
      <c r="W88" s="18">
        <v>1419665.41338</v>
      </c>
      <c r="X88" s="18">
        <v>8568053.7198100016</v>
      </c>
      <c r="Y88" s="18">
        <f t="shared" si="50"/>
        <v>7148388.3064300017</v>
      </c>
      <c r="Z88" s="18">
        <f t="shared" si="51"/>
        <v>503.52627027877043</v>
      </c>
    </row>
    <row r="89" spans="1:26" x14ac:dyDescent="0.3">
      <c r="A89" s="13">
        <v>73</v>
      </c>
      <c r="B89" s="14" t="s">
        <v>73</v>
      </c>
      <c r="C89" s="15">
        <v>974</v>
      </c>
      <c r="D89" s="16">
        <v>984</v>
      </c>
      <c r="E89" s="15">
        <f t="shared" si="52"/>
        <v>10</v>
      </c>
      <c r="F89" s="17">
        <f t="shared" si="53"/>
        <v>1.0266940451745512</v>
      </c>
      <c r="G89" s="17">
        <v>26324439.087000001</v>
      </c>
      <c r="H89" s="17">
        <v>25727140.843149986</v>
      </c>
      <c r="I89" s="17">
        <f t="shared" si="54"/>
        <v>-597298.2438500151</v>
      </c>
      <c r="J89" s="17">
        <f t="shared" si="55"/>
        <v>-2.2689875437649221</v>
      </c>
      <c r="K89" s="15">
        <v>41</v>
      </c>
      <c r="L89" s="16">
        <v>103</v>
      </c>
      <c r="M89" s="15">
        <f t="shared" si="56"/>
        <v>62</v>
      </c>
      <c r="N89" s="17">
        <f t="shared" si="47"/>
        <v>151.21951219512195</v>
      </c>
      <c r="O89" s="17">
        <v>1328610.8987199999</v>
      </c>
      <c r="P89" s="17">
        <v>6901404.8054099996</v>
      </c>
      <c r="Q89" s="17">
        <f t="shared" si="57"/>
        <v>5572793.9066899996</v>
      </c>
      <c r="R89" s="17">
        <f t="shared" si="48"/>
        <v>419.44514470405875</v>
      </c>
      <c r="S89" s="15">
        <v>17</v>
      </c>
      <c r="T89" s="16">
        <v>16</v>
      </c>
      <c r="U89" s="15">
        <f t="shared" si="58"/>
        <v>-1</v>
      </c>
      <c r="V89" s="17">
        <f t="shared" si="49"/>
        <v>-5.8823529411764781</v>
      </c>
      <c r="W89" s="18">
        <v>14654046.402230002</v>
      </c>
      <c r="X89" s="18">
        <v>9319652.341430001</v>
      </c>
      <c r="Y89" s="18">
        <f t="shared" si="50"/>
        <v>-5334394.060800001</v>
      </c>
      <c r="Z89" s="18">
        <f t="shared" si="51"/>
        <v>-36.402191683985876</v>
      </c>
    </row>
    <row r="90" spans="1:26" x14ac:dyDescent="0.3">
      <c r="A90" s="13">
        <v>74</v>
      </c>
      <c r="B90" s="14" t="s">
        <v>74</v>
      </c>
      <c r="C90" s="15">
        <v>488</v>
      </c>
      <c r="D90" s="16">
        <v>498</v>
      </c>
      <c r="E90" s="15">
        <f t="shared" si="52"/>
        <v>10</v>
      </c>
      <c r="F90" s="17">
        <f t="shared" si="53"/>
        <v>2.0491803278688536</v>
      </c>
      <c r="G90" s="17">
        <v>8259786.3969999999</v>
      </c>
      <c r="H90" s="17">
        <v>9709355.3189199995</v>
      </c>
      <c r="I90" s="17">
        <f t="shared" si="54"/>
        <v>1449568.9219199996</v>
      </c>
      <c r="J90" s="17">
        <f t="shared" si="55"/>
        <v>17.549714390271532</v>
      </c>
      <c r="K90" s="15">
        <v>26</v>
      </c>
      <c r="L90" s="16">
        <v>20</v>
      </c>
      <c r="M90" s="15">
        <f t="shared" si="56"/>
        <v>-6</v>
      </c>
      <c r="N90" s="17">
        <f t="shared" si="47"/>
        <v>-23.076923076923066</v>
      </c>
      <c r="O90" s="17">
        <v>3037544.0324400007</v>
      </c>
      <c r="P90" s="17">
        <v>716873.32062999997</v>
      </c>
      <c r="Q90" s="17">
        <f t="shared" si="57"/>
        <v>-2320670.7118100007</v>
      </c>
      <c r="R90" s="17">
        <f t="shared" si="48"/>
        <v>-76.399574360930359</v>
      </c>
      <c r="S90" s="15">
        <v>9</v>
      </c>
      <c r="T90" s="16">
        <v>12</v>
      </c>
      <c r="U90" s="15">
        <f t="shared" si="58"/>
        <v>3</v>
      </c>
      <c r="V90" s="17">
        <f t="shared" si="49"/>
        <v>33.333333333333314</v>
      </c>
      <c r="W90" s="18">
        <v>929337.3925999999</v>
      </c>
      <c r="X90" s="18">
        <v>1856955.1688500002</v>
      </c>
      <c r="Y90" s="18">
        <f t="shared" si="50"/>
        <v>927617.77625000034</v>
      </c>
      <c r="Z90" s="18">
        <f t="shared" si="51"/>
        <v>99.814963180897252</v>
      </c>
    </row>
    <row r="91" spans="1:26" s="3" customFormat="1" ht="27.6" x14ac:dyDescent="0.3">
      <c r="A91" s="10"/>
      <c r="B91" s="10" t="s">
        <v>87</v>
      </c>
      <c r="C91" s="11">
        <f>C92+C93+C94+C95+C96+C97+C98+C99+C100+C101+C102</f>
        <v>5616</v>
      </c>
      <c r="D91" s="11">
        <f>D92+D93+D94+D95+D96+D97+D98+D99+D100+D101+D102</f>
        <v>5851</v>
      </c>
      <c r="E91" s="11">
        <f>D91-C91</f>
        <v>235</v>
      </c>
      <c r="F91" s="12">
        <f>D91/C91*100-100</f>
        <v>4.1844729344729217</v>
      </c>
      <c r="G91" s="12">
        <f>G92+G93+G94+G95+G96+G97+G98+G99+G100+G101+G102</f>
        <v>169446200.16500002</v>
      </c>
      <c r="H91" s="12">
        <f>H92+H93+H94+H95+H96+H97+H98+H99+H100+H101+H102</f>
        <v>195522995.44054011</v>
      </c>
      <c r="I91" s="12">
        <f>H91-G91</f>
        <v>26076795.275540084</v>
      </c>
      <c r="J91" s="12">
        <f>H91/G91*100-100</f>
        <v>15.389424637523618</v>
      </c>
      <c r="K91" s="11">
        <f>K92+K93+K94+K95+K96+K97+K98+K99+K100+K101+K102</f>
        <v>256</v>
      </c>
      <c r="L91" s="11">
        <f>L92+L93+L94+L95+L96+L97+L98+L99+L100+L101+L102</f>
        <v>227</v>
      </c>
      <c r="M91" s="11">
        <f>L91-K91</f>
        <v>-29</v>
      </c>
      <c r="N91" s="12">
        <f t="shared" si="47"/>
        <v>-11.328125</v>
      </c>
      <c r="O91" s="12">
        <f>O92+O93+O94+O95+O96+O97+O98+O99+O100+O101+O102</f>
        <v>18312756.256799996</v>
      </c>
      <c r="P91" s="12">
        <f>P92+P93+P94+P95+P96+P97+P98+P99+P100+P101+P102</f>
        <v>16531653.348269999</v>
      </c>
      <c r="Q91" s="12">
        <f>P91-O91</f>
        <v>-1781102.9085299969</v>
      </c>
      <c r="R91" s="12">
        <f t="shared" si="48"/>
        <v>-9.7260231259214578</v>
      </c>
      <c r="S91" s="11">
        <f>S92+S93+S94+S95+S96+S97+S98+S99+S100+S101+S102</f>
        <v>403</v>
      </c>
      <c r="T91" s="11">
        <f>T92+T93+T94+T95+T96+T97+T98+T99+T100+T101+T102</f>
        <v>159</v>
      </c>
      <c r="U91" s="11">
        <f>T91-S91</f>
        <v>-244</v>
      </c>
      <c r="V91" s="12">
        <f t="shared" si="49"/>
        <v>-60.545905707196027</v>
      </c>
      <c r="W91" s="12">
        <f>W92+W93+W94+W95+W96+W97+W98+W99+W100+W101+W102</f>
        <v>39855310.60582</v>
      </c>
      <c r="X91" s="12">
        <f>X92+X93+X94+X95+X96+X97+X98+X99+X100+X101+X102</f>
        <v>41180945.00564</v>
      </c>
      <c r="Y91" s="12">
        <f t="shared" si="50"/>
        <v>1325634.3998199999</v>
      </c>
      <c r="Z91" s="12">
        <f t="shared" si="51"/>
        <v>3.3261173471482692</v>
      </c>
    </row>
    <row r="92" spans="1:26" x14ac:dyDescent="0.3">
      <c r="A92" s="13">
        <v>75</v>
      </c>
      <c r="B92" s="14" t="s">
        <v>75</v>
      </c>
      <c r="C92" s="15">
        <v>505</v>
      </c>
      <c r="D92" s="16">
        <v>606</v>
      </c>
      <c r="E92" s="15">
        <f>D92-C92</f>
        <v>101</v>
      </c>
      <c r="F92" s="17">
        <f>D92/C92*100-100</f>
        <v>20</v>
      </c>
      <c r="G92" s="17">
        <v>10696574.872</v>
      </c>
      <c r="H92" s="17">
        <v>12666602.986540027</v>
      </c>
      <c r="I92" s="17">
        <f>H92-G92</f>
        <v>1970028.1145400275</v>
      </c>
      <c r="J92" s="17">
        <f>H92/G92*100-100</f>
        <v>18.417373206977601</v>
      </c>
      <c r="K92" s="15">
        <v>28</v>
      </c>
      <c r="L92" s="16">
        <v>31</v>
      </c>
      <c r="M92" s="15">
        <f>L92-K92</f>
        <v>3</v>
      </c>
      <c r="N92" s="17">
        <f t="shared" si="47"/>
        <v>10.714285714285722</v>
      </c>
      <c r="O92" s="17">
        <v>325145.90772000002</v>
      </c>
      <c r="P92" s="17">
        <v>349720.33432000014</v>
      </c>
      <c r="Q92" s="17">
        <f>P92-O92</f>
        <v>24574.426600000123</v>
      </c>
      <c r="R92" s="17">
        <f t="shared" si="48"/>
        <v>7.5579689045825091</v>
      </c>
      <c r="S92" s="15">
        <v>16</v>
      </c>
      <c r="T92" s="16">
        <v>13</v>
      </c>
      <c r="U92" s="15">
        <f>T92-S92</f>
        <v>-3</v>
      </c>
      <c r="V92" s="17">
        <f t="shared" si="49"/>
        <v>-18.75</v>
      </c>
      <c r="W92" s="18">
        <v>3214210.9623199995</v>
      </c>
      <c r="X92" s="18">
        <v>2045523.07813</v>
      </c>
      <c r="Y92" s="18">
        <f t="shared" si="50"/>
        <v>-1168687.8841899994</v>
      </c>
      <c r="Z92" s="18">
        <f t="shared" si="51"/>
        <v>-36.360024214043719</v>
      </c>
    </row>
    <row r="93" spans="1:26" ht="27.6" x14ac:dyDescent="0.3">
      <c r="A93" s="13">
        <v>76</v>
      </c>
      <c r="B93" s="14" t="s">
        <v>76</v>
      </c>
      <c r="C93" s="15">
        <v>1613</v>
      </c>
      <c r="D93" s="16">
        <v>2050</v>
      </c>
      <c r="E93" s="15">
        <f t="shared" ref="E93:E102" si="59">D93-C93</f>
        <v>437</v>
      </c>
      <c r="F93" s="17">
        <f t="shared" ref="F93:F102" si="60">D93/C93*100-100</f>
        <v>27.092374457532543</v>
      </c>
      <c r="G93" s="17">
        <v>32393096.373</v>
      </c>
      <c r="H93" s="17">
        <v>33592616.066450104</v>
      </c>
      <c r="I93" s="17">
        <f t="shared" ref="I93:I102" si="61">H93-G93</f>
        <v>1199519.6934501044</v>
      </c>
      <c r="J93" s="17">
        <f t="shared" ref="J93:J102" si="62">H93/G93*100-100</f>
        <v>3.7030102946562238</v>
      </c>
      <c r="K93" s="15">
        <v>61</v>
      </c>
      <c r="L93" s="16">
        <v>57</v>
      </c>
      <c r="M93" s="15">
        <f t="shared" ref="M93:M102" si="63">L93-K93</f>
        <v>-4</v>
      </c>
      <c r="N93" s="17">
        <f t="shared" si="47"/>
        <v>-6.5573770491803174</v>
      </c>
      <c r="O93" s="17">
        <v>3062142.8588999994</v>
      </c>
      <c r="P93" s="17">
        <v>3317098.638079999</v>
      </c>
      <c r="Q93" s="17">
        <f t="shared" ref="Q93:Q102" si="64">P93-O93</f>
        <v>254955.7791799996</v>
      </c>
      <c r="R93" s="17">
        <f t="shared" si="48"/>
        <v>8.3260576311448204</v>
      </c>
      <c r="S93" s="15">
        <v>302</v>
      </c>
      <c r="T93" s="16">
        <v>30</v>
      </c>
      <c r="U93" s="15">
        <f t="shared" ref="U93:U102" si="65">T93-S93</f>
        <v>-272</v>
      </c>
      <c r="V93" s="17">
        <f t="shared" si="49"/>
        <v>-90.066225165562912</v>
      </c>
      <c r="W93" s="18">
        <v>7506778.3604300031</v>
      </c>
      <c r="X93" s="18">
        <v>2666697.6239199997</v>
      </c>
      <c r="Y93" s="18">
        <f t="shared" si="50"/>
        <v>-4840080.736510003</v>
      </c>
      <c r="Z93" s="18">
        <f t="shared" si="51"/>
        <v>-64.476137486930611</v>
      </c>
    </row>
    <row r="94" spans="1:26" x14ac:dyDescent="0.3">
      <c r="A94" s="13">
        <v>77</v>
      </c>
      <c r="B94" s="14" t="s">
        <v>77</v>
      </c>
      <c r="C94" s="15">
        <v>214</v>
      </c>
      <c r="D94" s="16">
        <v>294</v>
      </c>
      <c r="E94" s="15">
        <f t="shared" si="59"/>
        <v>80</v>
      </c>
      <c r="F94" s="17">
        <f t="shared" si="60"/>
        <v>37.383177570093466</v>
      </c>
      <c r="G94" s="17">
        <v>5253043.9349999996</v>
      </c>
      <c r="H94" s="17">
        <v>5719824.0909700003</v>
      </c>
      <c r="I94" s="17">
        <f t="shared" si="61"/>
        <v>466780.15597000066</v>
      </c>
      <c r="J94" s="17">
        <f t="shared" si="62"/>
        <v>8.8858985713014249</v>
      </c>
      <c r="K94" s="15">
        <v>28</v>
      </c>
      <c r="L94" s="16">
        <v>27</v>
      </c>
      <c r="M94" s="15">
        <f t="shared" si="63"/>
        <v>-1</v>
      </c>
      <c r="N94" s="17">
        <f t="shared" si="47"/>
        <v>-3.5714285714285694</v>
      </c>
      <c r="O94" s="17">
        <v>1567166.3883600002</v>
      </c>
      <c r="P94" s="17">
        <v>1576405.9210000003</v>
      </c>
      <c r="Q94" s="17">
        <f t="shared" si="64"/>
        <v>9239.5326400001068</v>
      </c>
      <c r="R94" s="17">
        <f t="shared" si="48"/>
        <v>0.58956934685593865</v>
      </c>
      <c r="S94" s="15">
        <v>6</v>
      </c>
      <c r="T94" s="16">
        <v>5</v>
      </c>
      <c r="U94" s="15">
        <f t="shared" si="65"/>
        <v>-1</v>
      </c>
      <c r="V94" s="17">
        <f t="shared" si="49"/>
        <v>-16.666666666666657</v>
      </c>
      <c r="W94" s="18">
        <v>316822.42885999999</v>
      </c>
      <c r="X94" s="18">
        <v>313175.23017000005</v>
      </c>
      <c r="Y94" s="18">
        <f t="shared" si="50"/>
        <v>-3647.198689999932</v>
      </c>
      <c r="Z94" s="18">
        <f t="shared" si="51"/>
        <v>-1.151180711265738</v>
      </c>
    </row>
    <row r="95" spans="1:26" x14ac:dyDescent="0.3">
      <c r="A95" s="13">
        <v>78</v>
      </c>
      <c r="B95" s="14" t="s">
        <v>78</v>
      </c>
      <c r="C95" s="15">
        <v>352</v>
      </c>
      <c r="D95" s="16">
        <v>271</v>
      </c>
      <c r="E95" s="15">
        <f t="shared" si="59"/>
        <v>-81</v>
      </c>
      <c r="F95" s="17">
        <f t="shared" si="60"/>
        <v>-23.01136363636364</v>
      </c>
      <c r="G95" s="17">
        <v>11303835.18</v>
      </c>
      <c r="H95" s="17">
        <v>13705502.550919995</v>
      </c>
      <c r="I95" s="17">
        <f t="shared" si="61"/>
        <v>2401667.370919995</v>
      </c>
      <c r="J95" s="17">
        <f t="shared" si="62"/>
        <v>21.24648256699011</v>
      </c>
      <c r="K95" s="15">
        <v>30</v>
      </c>
      <c r="L95" s="16">
        <v>25</v>
      </c>
      <c r="M95" s="15">
        <f t="shared" si="63"/>
        <v>-5</v>
      </c>
      <c r="N95" s="17">
        <f t="shared" si="47"/>
        <v>-16.666666666666657</v>
      </c>
      <c r="O95" s="17">
        <v>3287900.558699999</v>
      </c>
      <c r="P95" s="17">
        <v>3148482.02813</v>
      </c>
      <c r="Q95" s="17">
        <f t="shared" si="64"/>
        <v>-139418.53056999901</v>
      </c>
      <c r="R95" s="17">
        <f t="shared" si="48"/>
        <v>-4.2403511931371725</v>
      </c>
      <c r="S95" s="15">
        <v>3</v>
      </c>
      <c r="T95" s="16">
        <v>12</v>
      </c>
      <c r="U95" s="15">
        <f t="shared" si="65"/>
        <v>9</v>
      </c>
      <c r="V95" s="17">
        <f t="shared" si="49"/>
        <v>300</v>
      </c>
      <c r="W95" s="18">
        <v>601128.30666</v>
      </c>
      <c r="X95" s="18">
        <v>2660584.0517799999</v>
      </c>
      <c r="Y95" s="18">
        <f t="shared" si="50"/>
        <v>2059455.7451199999</v>
      </c>
      <c r="Z95" s="18">
        <f t="shared" si="51"/>
        <v>342.5983641600219</v>
      </c>
    </row>
    <row r="96" spans="1:26" x14ac:dyDescent="0.3">
      <c r="A96" s="13">
        <v>79</v>
      </c>
      <c r="B96" s="14" t="s">
        <v>79</v>
      </c>
      <c r="C96" s="15">
        <v>1036</v>
      </c>
      <c r="D96" s="16">
        <v>593</v>
      </c>
      <c r="E96" s="15">
        <f t="shared" si="59"/>
        <v>-443</v>
      </c>
      <c r="F96" s="17">
        <f t="shared" si="60"/>
        <v>-42.760617760617755</v>
      </c>
      <c r="G96" s="17">
        <v>26538469.357000001</v>
      </c>
      <c r="H96" s="17">
        <v>32709924.482849997</v>
      </c>
      <c r="I96" s="17">
        <f t="shared" si="61"/>
        <v>6171455.1258499958</v>
      </c>
      <c r="J96" s="17">
        <f t="shared" si="62"/>
        <v>23.254751594112435</v>
      </c>
      <c r="K96" s="15">
        <v>60</v>
      </c>
      <c r="L96" s="16">
        <v>40</v>
      </c>
      <c r="M96" s="15">
        <f t="shared" si="63"/>
        <v>-20</v>
      </c>
      <c r="N96" s="17">
        <f t="shared" si="47"/>
        <v>-33.333333333333343</v>
      </c>
      <c r="O96" s="17">
        <v>4590803.3656199984</v>
      </c>
      <c r="P96" s="17">
        <v>3085451.2537799999</v>
      </c>
      <c r="Q96" s="17">
        <f t="shared" si="64"/>
        <v>-1505352.1118399985</v>
      </c>
      <c r="R96" s="17">
        <f t="shared" si="48"/>
        <v>-32.790603124355272</v>
      </c>
      <c r="S96" s="15">
        <v>8</v>
      </c>
      <c r="T96" s="16">
        <v>17</v>
      </c>
      <c r="U96" s="15">
        <f t="shared" si="65"/>
        <v>9</v>
      </c>
      <c r="V96" s="17">
        <f t="shared" si="49"/>
        <v>112.5</v>
      </c>
      <c r="W96" s="18">
        <v>2199551.4035400003</v>
      </c>
      <c r="X96" s="18">
        <v>2913946.4171500001</v>
      </c>
      <c r="Y96" s="18">
        <f t="shared" si="50"/>
        <v>714395.01360999979</v>
      </c>
      <c r="Z96" s="18">
        <f t="shared" si="51"/>
        <v>32.479123354891328</v>
      </c>
    </row>
    <row r="97" spans="1:26" x14ac:dyDescent="0.3">
      <c r="A97" s="13">
        <v>80</v>
      </c>
      <c r="B97" s="14" t="s">
        <v>80</v>
      </c>
      <c r="C97" s="15">
        <v>516</v>
      </c>
      <c r="D97" s="16">
        <v>545</v>
      </c>
      <c r="E97" s="15">
        <f t="shared" si="59"/>
        <v>29</v>
      </c>
      <c r="F97" s="17">
        <f t="shared" si="60"/>
        <v>5.6201550387597052</v>
      </c>
      <c r="G97" s="17">
        <v>22147703.035</v>
      </c>
      <c r="H97" s="17">
        <v>25321910.926260024</v>
      </c>
      <c r="I97" s="17">
        <f t="shared" si="61"/>
        <v>3174207.8912600242</v>
      </c>
      <c r="J97" s="17">
        <f t="shared" si="62"/>
        <v>14.33199590153356</v>
      </c>
      <c r="K97" s="15">
        <v>15</v>
      </c>
      <c r="L97" s="16">
        <v>14</v>
      </c>
      <c r="M97" s="15">
        <f t="shared" si="63"/>
        <v>-1</v>
      </c>
      <c r="N97" s="17">
        <f t="shared" si="47"/>
        <v>-6.6666666666666714</v>
      </c>
      <c r="O97" s="17">
        <v>1023792.03307</v>
      </c>
      <c r="P97" s="17">
        <v>1006723.52073</v>
      </c>
      <c r="Q97" s="17">
        <f t="shared" si="64"/>
        <v>-17068.512340000016</v>
      </c>
      <c r="R97" s="17">
        <f t="shared" si="48"/>
        <v>-1.6671855014164834</v>
      </c>
      <c r="S97" s="15">
        <v>32</v>
      </c>
      <c r="T97" s="16">
        <v>29</v>
      </c>
      <c r="U97" s="15">
        <f t="shared" si="65"/>
        <v>-3</v>
      </c>
      <c r="V97" s="17">
        <f t="shared" si="49"/>
        <v>-9.375</v>
      </c>
      <c r="W97" s="18">
        <v>8381917.00746</v>
      </c>
      <c r="X97" s="18">
        <v>7520971.9614700004</v>
      </c>
      <c r="Y97" s="18">
        <f t="shared" si="50"/>
        <v>-860945.04598999955</v>
      </c>
      <c r="Z97" s="18">
        <f t="shared" si="51"/>
        <v>-10.271457534401122</v>
      </c>
    </row>
    <row r="98" spans="1:26" x14ac:dyDescent="0.3">
      <c r="A98" s="13">
        <v>81</v>
      </c>
      <c r="B98" s="14" t="s">
        <v>81</v>
      </c>
      <c r="C98" s="15">
        <v>301</v>
      </c>
      <c r="D98" s="16">
        <v>304</v>
      </c>
      <c r="E98" s="15">
        <f t="shared" si="59"/>
        <v>3</v>
      </c>
      <c r="F98" s="17">
        <f t="shared" si="60"/>
        <v>0.99667774086378813</v>
      </c>
      <c r="G98" s="17">
        <v>13439481.972999999</v>
      </c>
      <c r="H98" s="17">
        <v>14203497.262480011</v>
      </c>
      <c r="I98" s="17">
        <f t="shared" si="61"/>
        <v>764015.28948001191</v>
      </c>
      <c r="J98" s="17">
        <f t="shared" si="62"/>
        <v>5.6848566858077163</v>
      </c>
      <c r="K98" s="15">
        <v>21</v>
      </c>
      <c r="L98" s="16">
        <v>21</v>
      </c>
      <c r="M98" s="15">
        <f t="shared" si="63"/>
        <v>0</v>
      </c>
      <c r="N98" s="17">
        <f t="shared" si="47"/>
        <v>0</v>
      </c>
      <c r="O98" s="17">
        <v>3476246.8118300005</v>
      </c>
      <c r="P98" s="17">
        <v>3333803.6635899995</v>
      </c>
      <c r="Q98" s="17">
        <f t="shared" si="64"/>
        <v>-142443.14824000094</v>
      </c>
      <c r="R98" s="17">
        <f t="shared" si="48"/>
        <v>-4.0976132003991523</v>
      </c>
      <c r="S98" s="15">
        <v>7</v>
      </c>
      <c r="T98" s="16">
        <v>10</v>
      </c>
      <c r="U98" s="15">
        <f t="shared" si="65"/>
        <v>3</v>
      </c>
      <c r="V98" s="17">
        <f t="shared" si="49"/>
        <v>42.857142857142861</v>
      </c>
      <c r="W98" s="18">
        <v>7067650.9701700006</v>
      </c>
      <c r="X98" s="18">
        <v>7433912.1119600004</v>
      </c>
      <c r="Y98" s="18">
        <f t="shared" si="50"/>
        <v>366261.14178999979</v>
      </c>
      <c r="Z98" s="18">
        <f t="shared" si="51"/>
        <v>5.1822188636062521</v>
      </c>
    </row>
    <row r="99" spans="1:26" ht="30" customHeight="1" x14ac:dyDescent="0.3">
      <c r="A99" s="13">
        <v>82</v>
      </c>
      <c r="B99" s="14" t="s">
        <v>82</v>
      </c>
      <c r="C99" s="15">
        <v>65</v>
      </c>
      <c r="D99" s="16">
        <v>77</v>
      </c>
      <c r="E99" s="15">
        <f t="shared" si="59"/>
        <v>12</v>
      </c>
      <c r="F99" s="17">
        <f t="shared" si="60"/>
        <v>18.461538461538467</v>
      </c>
      <c r="G99" s="17">
        <v>1955024.1740000001</v>
      </c>
      <c r="H99" s="17">
        <v>2952761.4133000006</v>
      </c>
      <c r="I99" s="17">
        <f t="shared" si="61"/>
        <v>997737.23930000048</v>
      </c>
      <c r="J99" s="17">
        <f t="shared" si="62"/>
        <v>51.034521852413718</v>
      </c>
      <c r="K99" s="15">
        <v>3</v>
      </c>
      <c r="L99" s="16">
        <v>3</v>
      </c>
      <c r="M99" s="15">
        <f t="shared" si="63"/>
        <v>0</v>
      </c>
      <c r="N99" s="17">
        <f t="shared" si="47"/>
        <v>0</v>
      </c>
      <c r="O99" s="17">
        <v>124523.67612999999</v>
      </c>
      <c r="P99" s="17">
        <v>124523.67613000001</v>
      </c>
      <c r="Q99" s="17">
        <f t="shared" si="64"/>
        <v>0</v>
      </c>
      <c r="R99" s="17">
        <f t="shared" si="48"/>
        <v>0</v>
      </c>
      <c r="S99" s="15">
        <v>6</v>
      </c>
      <c r="T99" s="16">
        <v>5</v>
      </c>
      <c r="U99" s="15">
        <f t="shared" si="65"/>
        <v>-1</v>
      </c>
      <c r="V99" s="17">
        <f t="shared" si="49"/>
        <v>-16.666666666666657</v>
      </c>
      <c r="W99" s="18">
        <v>789721.35728</v>
      </c>
      <c r="X99" s="18">
        <v>1169840.068</v>
      </c>
      <c r="Y99" s="18">
        <f t="shared" si="50"/>
        <v>380118.71071999997</v>
      </c>
      <c r="Z99" s="18">
        <f t="shared" si="51"/>
        <v>48.133269692645143</v>
      </c>
    </row>
    <row r="100" spans="1:26" ht="33" customHeight="1" x14ac:dyDescent="0.3">
      <c r="A100" s="13">
        <v>83</v>
      </c>
      <c r="B100" s="14" t="s">
        <v>83</v>
      </c>
      <c r="C100" s="15">
        <v>869</v>
      </c>
      <c r="D100" s="16">
        <v>932</v>
      </c>
      <c r="E100" s="15">
        <f t="shared" si="59"/>
        <v>63</v>
      </c>
      <c r="F100" s="17">
        <f t="shared" si="60"/>
        <v>7.2497123130034424</v>
      </c>
      <c r="G100" s="17">
        <v>37689994.428000003</v>
      </c>
      <c r="H100" s="17">
        <v>44777663.006439969</v>
      </c>
      <c r="I100" s="17">
        <f t="shared" si="61"/>
        <v>7087668.5784399658</v>
      </c>
      <c r="J100" s="17">
        <f t="shared" si="62"/>
        <v>18.805172794545484</v>
      </c>
      <c r="K100" s="15">
        <v>7</v>
      </c>
      <c r="L100" s="16">
        <v>7</v>
      </c>
      <c r="M100" s="15">
        <f t="shared" si="63"/>
        <v>0</v>
      </c>
      <c r="N100" s="17">
        <f t="shared" si="47"/>
        <v>0</v>
      </c>
      <c r="O100" s="17">
        <v>563806.63439999998</v>
      </c>
      <c r="P100" s="17">
        <v>564293.61491</v>
      </c>
      <c r="Q100" s="17">
        <f t="shared" si="64"/>
        <v>486.98051000002306</v>
      </c>
      <c r="R100" s="17">
        <f t="shared" si="48"/>
        <v>8.6373674995556371E-2</v>
      </c>
      <c r="S100" s="15">
        <v>20</v>
      </c>
      <c r="T100" s="16">
        <v>33</v>
      </c>
      <c r="U100" s="15">
        <f t="shared" si="65"/>
        <v>13</v>
      </c>
      <c r="V100" s="17">
        <f t="shared" si="49"/>
        <v>65</v>
      </c>
      <c r="W100" s="18">
        <v>5490556.5920700002</v>
      </c>
      <c r="X100" s="18">
        <v>8660261.3340699989</v>
      </c>
      <c r="Y100" s="18">
        <f t="shared" si="50"/>
        <v>3169704.7419999987</v>
      </c>
      <c r="Z100" s="18">
        <f t="shared" si="51"/>
        <v>57.730116953497884</v>
      </c>
    </row>
    <row r="101" spans="1:26" ht="33" customHeight="1" x14ac:dyDescent="0.3">
      <c r="A101" s="13">
        <v>84</v>
      </c>
      <c r="B101" s="14" t="s">
        <v>111</v>
      </c>
      <c r="C101" s="15">
        <v>67</v>
      </c>
      <c r="D101" s="16">
        <v>77</v>
      </c>
      <c r="E101" s="15">
        <f t="shared" si="59"/>
        <v>10</v>
      </c>
      <c r="F101" s="17">
        <f t="shared" si="60"/>
        <v>14.925373134328353</v>
      </c>
      <c r="G101" s="17">
        <v>1186422.9750000001</v>
      </c>
      <c r="H101" s="17">
        <v>1629242.34965</v>
      </c>
      <c r="I101" s="17">
        <f t="shared" si="61"/>
        <v>442819.3746499999</v>
      </c>
      <c r="J101" s="17">
        <f t="shared" si="62"/>
        <v>37.323904204569203</v>
      </c>
      <c r="K101" s="15">
        <v>2</v>
      </c>
      <c r="L101" s="16">
        <v>2</v>
      </c>
      <c r="M101" s="15">
        <f t="shared" si="63"/>
        <v>0</v>
      </c>
      <c r="N101" s="17">
        <f t="shared" si="47"/>
        <v>0</v>
      </c>
      <c r="O101" s="17">
        <v>25150.6976</v>
      </c>
      <c r="P101" s="17">
        <v>25150.6976</v>
      </c>
      <c r="Q101" s="17">
        <f t="shared" si="64"/>
        <v>0</v>
      </c>
      <c r="R101" s="17">
        <f t="shared" si="48"/>
        <v>0</v>
      </c>
      <c r="S101" s="15">
        <v>0</v>
      </c>
      <c r="T101" s="16">
        <v>0</v>
      </c>
      <c r="U101" s="15">
        <f t="shared" si="65"/>
        <v>0</v>
      </c>
      <c r="V101" s="17" t="s">
        <v>107</v>
      </c>
      <c r="W101" s="18">
        <v>0</v>
      </c>
      <c r="X101" s="18">
        <v>0</v>
      </c>
      <c r="Y101" s="18">
        <f t="shared" si="50"/>
        <v>0</v>
      </c>
      <c r="Z101" s="18" t="s">
        <v>107</v>
      </c>
    </row>
    <row r="102" spans="1:26" x14ac:dyDescent="0.3">
      <c r="A102" s="13">
        <v>85</v>
      </c>
      <c r="B102" s="14" t="s">
        <v>84</v>
      </c>
      <c r="C102" s="15">
        <v>78</v>
      </c>
      <c r="D102" s="16">
        <v>102</v>
      </c>
      <c r="E102" s="15">
        <f t="shared" si="59"/>
        <v>24</v>
      </c>
      <c r="F102" s="17">
        <f t="shared" si="60"/>
        <v>30.769230769230774</v>
      </c>
      <c r="G102" s="17">
        <v>6842553.8629999999</v>
      </c>
      <c r="H102" s="17">
        <v>8243450.3046799963</v>
      </c>
      <c r="I102" s="17">
        <f t="shared" si="61"/>
        <v>1400896.4416799964</v>
      </c>
      <c r="J102" s="17">
        <f t="shared" si="62"/>
        <v>20.473297978041742</v>
      </c>
      <c r="K102" s="15">
        <v>1</v>
      </c>
      <c r="L102" s="16">
        <v>0</v>
      </c>
      <c r="M102" s="15">
        <f t="shared" si="63"/>
        <v>-1</v>
      </c>
      <c r="N102" s="17">
        <f t="shared" si="47"/>
        <v>-100</v>
      </c>
      <c r="O102" s="17">
        <v>266077.32446999999</v>
      </c>
      <c r="P102" s="17">
        <v>0</v>
      </c>
      <c r="Q102" s="17">
        <f t="shared" si="64"/>
        <v>-266077.32446999999</v>
      </c>
      <c r="R102" s="17">
        <f t="shared" si="48"/>
        <v>-100</v>
      </c>
      <c r="S102" s="15">
        <v>3</v>
      </c>
      <c r="T102" s="16">
        <v>5</v>
      </c>
      <c r="U102" s="15">
        <f t="shared" si="65"/>
        <v>2</v>
      </c>
      <c r="V102" s="17">
        <f t="shared" si="49"/>
        <v>66.666666666666686</v>
      </c>
      <c r="W102" s="18">
        <v>4286973.2170299999</v>
      </c>
      <c r="X102" s="18">
        <v>5796033.1289900001</v>
      </c>
      <c r="Y102" s="18">
        <f t="shared" si="50"/>
        <v>1509059.9119600002</v>
      </c>
      <c r="Z102" s="18">
        <f t="shared" si="51"/>
        <v>35.201057612519264</v>
      </c>
    </row>
    <row r="103" spans="1:26" ht="31.2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</sheetData>
  <autoFilter ref="A8:Z102" xr:uid="{00000000-0009-0000-0000-000000000000}"/>
  <mergeCells count="29">
    <mergeCell ref="H6:H7"/>
    <mergeCell ref="G6:G7"/>
    <mergeCell ref="I6:J6"/>
    <mergeCell ref="Q6:R6"/>
    <mergeCell ref="M6:N6"/>
    <mergeCell ref="P6:P7"/>
    <mergeCell ref="K6:K7"/>
    <mergeCell ref="L6:L7"/>
    <mergeCell ref="U6:V6"/>
    <mergeCell ref="Y6:Z6"/>
    <mergeCell ref="W6:W7"/>
    <mergeCell ref="X6:X7"/>
    <mergeCell ref="T6:T7"/>
    <mergeCell ref="V1:Z1"/>
    <mergeCell ref="A3:Z3"/>
    <mergeCell ref="A4:X4"/>
    <mergeCell ref="K5:N5"/>
    <mergeCell ref="C5:F5"/>
    <mergeCell ref="G5:J5"/>
    <mergeCell ref="O5:R5"/>
    <mergeCell ref="S5:V5"/>
    <mergeCell ref="W5:Z5"/>
    <mergeCell ref="B5:B7"/>
    <mergeCell ref="A5:A7"/>
    <mergeCell ref="C6:C7"/>
    <mergeCell ref="D6:D7"/>
    <mergeCell ref="E6:F6"/>
    <mergeCell ref="S6:S7"/>
    <mergeCell ref="O6:O7"/>
  </mergeCells>
  <pageMargins left="0.18" right="0.17" top="0.17" bottom="0.17" header="0.17" footer="0.17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СУБЪЕКТЫ РФ - ОБЩ ИНФ 190</vt:lpstr>
      <vt:lpstr>'СУБЪЕКТЫ РФ - ОБЩ ИНФ 190'!Область_печати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2020-09-22T13:39:55Z</dcterms:modified>
</cp:coreProperties>
</file>