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05" yWindow="6870" windowWidth="15255" windowHeight="1275"/>
  </bookViews>
  <sheets>
    <sheet name="Вынос сетей" sheetId="1" r:id="rId1"/>
  </sheets>
  <definedNames>
    <definedName name="_xlnm._FilterDatabase" localSheetId="0" hidden="1">'Вынос сетей'!$A$7:$M$15</definedName>
    <definedName name="_xlnm.Print_Titles" localSheetId="0">'Вынос сетей'!$5:$6</definedName>
    <definedName name="_xlnm.Print_Area" localSheetId="0">'Вынос сетей'!$A$1:$K$15</definedName>
  </definedNames>
  <calcPr calcId="162913"/>
</workbook>
</file>

<file path=xl/calcChain.xml><?xml version="1.0" encoding="utf-8"?>
<calcChain xmlns="http://schemas.openxmlformats.org/spreadsheetml/2006/main">
  <c r="H8" i="1" l="1"/>
  <c r="H14" i="1"/>
  <c r="H13" i="1"/>
  <c r="H12" i="1"/>
  <c r="H11" i="1"/>
  <c r="H10" i="1"/>
  <c r="H9" i="1"/>
  <c r="I14" i="1" l="1"/>
  <c r="K14" i="1" s="1"/>
  <c r="I13" i="1"/>
  <c r="K13" i="1" s="1"/>
  <c r="J13" i="1" l="1"/>
  <c r="J14" i="1"/>
  <c r="I12" i="1" l="1"/>
  <c r="I11" i="1"/>
  <c r="I10" i="1"/>
  <c r="I9" i="1"/>
  <c r="J8" i="1"/>
  <c r="K10" i="1" l="1"/>
  <c r="J10" i="1"/>
  <c r="J12" i="1"/>
  <c r="K8" i="1"/>
  <c r="K11" i="1"/>
  <c r="K12" i="1"/>
  <c r="J9" i="1"/>
  <c r="J11" i="1"/>
  <c r="K9" i="1"/>
  <c r="H15" i="1"/>
  <c r="J15" i="1" l="1"/>
  <c r="K15" i="1"/>
</calcChain>
</file>

<file path=xl/sharedStrings.xml><?xml version="1.0" encoding="utf-8"?>
<sst xmlns="http://schemas.openxmlformats.org/spreadsheetml/2006/main" count="41" uniqueCount="31">
  <si>
    <t>№ п/п</t>
  </si>
  <si>
    <t>Дошкольное образовательное учреждение</t>
  </si>
  <si>
    <t>%</t>
  </si>
  <si>
    <t>Сумма (рублей)</t>
  </si>
  <si>
    <t>НДС</t>
  </si>
  <si>
    <t>Санкт-Петербург, г. Колпино, Понтонная ул., д. 11, корп. 2, строение 1</t>
  </si>
  <si>
    <t>Адрес</t>
  </si>
  <si>
    <t>Доля неучтенных расходов застройщика
в стоимости 1 места</t>
  </si>
  <si>
    <t>№</t>
  </si>
  <si>
    <t>кол. мест</t>
  </si>
  <si>
    <t>ООО «Главстрой-СПб специализированный застройщик»</t>
  </si>
  <si>
    <t>НЕТ</t>
  </si>
  <si>
    <t>Застройщик</t>
  </si>
  <si>
    <t>Фонд поддержки социальных инициатив Газпрома</t>
  </si>
  <si>
    <t>Вынос из под пятна</t>
  </si>
  <si>
    <t>ООО «Силовые машины-Девелопмент»</t>
  </si>
  <si>
    <t>ООО «Ленстройтрест Проджект»</t>
  </si>
  <si>
    <t>ИТОГО</t>
  </si>
  <si>
    <t>Санкт-Петербург, пр. Юнтоловский, 
д.45, корп.4, стр.1</t>
  </si>
  <si>
    <t xml:space="preserve">Санкт-Петербург, Полюстровский пр., 
д. 15, корп. 2, литера А </t>
  </si>
  <si>
    <t>пос. Парголово, ул.Федора Абрамова, 
д.16, корп.2, стр.1</t>
  </si>
  <si>
    <t>Санкт-Петербург, пр. Маршака, д. 2, корп. 2, строение 1</t>
  </si>
  <si>
    <t>ООО «ЛСР»</t>
  </si>
  <si>
    <t xml:space="preserve">Санкт-Петербург, ул. Корнея Чуковского, д. 10, корп. 2, строение 1 </t>
  </si>
  <si>
    <t>Итого расходов по выносу из под пятна застройки коммунальных сетей (рублей)</t>
  </si>
  <si>
    <t>Доля расходов по выносу из под пятна застройки коммунальных сетей в стоимости 1 места</t>
  </si>
  <si>
    <t>Приложение № 4</t>
  </si>
  <si>
    <t>Санкт-Петербург, Варшавская ул., д. 6, 
корп. 3, строение 1</t>
  </si>
  <si>
    <t>Итого неучтенных расходов (рублей)
с учетом НДС
4*6*(1+7)</t>
  </si>
  <si>
    <t>Объем включенных в стоимость выкупа работы по выносу из-под пятна застройки сетей канализации,
электрических и (или) тепловых сетей, которые застройщиками не производились</t>
  </si>
  <si>
    <t>к отчету
от 21 декабря 2020 г.
№ ОМ-94/14-02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</si>
</sst>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 wrapText="1"/>
    </xf>
    <xf numFmtId="164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9" sqref="F9"/>
    </sheetView>
  </sheetViews>
  <sheetFormatPr defaultColWidth="9.140625" defaultRowHeight="15.75" x14ac:dyDescent="0.25"/>
  <cols>
    <col min="1" max="1" width="4.42578125" style="2" customWidth="1"/>
    <col min="2" max="2" width="40.85546875" style="2" customWidth="1"/>
    <col min="3" max="3" width="4.85546875" style="2" customWidth="1"/>
    <col min="4" max="4" width="6.140625" style="2" customWidth="1"/>
    <col min="5" max="5" width="8.140625" style="2" customWidth="1"/>
    <col min="6" max="6" width="17.140625" style="2" customWidth="1"/>
    <col min="7" max="7" width="5.7109375" style="2" customWidth="1"/>
    <col min="8" max="8" width="20.5703125" style="2" customWidth="1"/>
    <col min="9" max="9" width="8.140625" style="2" bestFit="1" customWidth="1"/>
    <col min="10" max="10" width="16.42578125" style="2" bestFit="1" customWidth="1"/>
    <col min="11" max="11" width="20.28515625" style="2" customWidth="1"/>
    <col min="12" max="12" width="43.5703125" style="1" hidden="1" customWidth="1"/>
    <col min="13" max="13" width="14.42578125" style="1" hidden="1" customWidth="1"/>
    <col min="14" max="16384" width="9.140625" style="2"/>
  </cols>
  <sheetData>
    <row r="1" spans="1:13" ht="18.75" x14ac:dyDescent="0.25">
      <c r="J1" s="18" t="s">
        <v>26</v>
      </c>
      <c r="K1" s="19"/>
    </row>
    <row r="2" spans="1:13" ht="63" customHeight="1" x14ac:dyDescent="0.25">
      <c r="J2" s="20" t="s">
        <v>30</v>
      </c>
      <c r="K2" s="17"/>
    </row>
    <row r="3" spans="1:13" ht="37.5" customHeight="1" x14ac:dyDescent="0.25">
      <c r="A3" s="28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9.75" customHeight="1" x14ac:dyDescent="0.25"/>
    <row r="5" spans="1:13" ht="78" customHeight="1" x14ac:dyDescent="0.25">
      <c r="A5" s="25" t="s">
        <v>0</v>
      </c>
      <c r="B5" s="30" t="s">
        <v>1</v>
      </c>
      <c r="C5" s="31"/>
      <c r="D5" s="25" t="s">
        <v>9</v>
      </c>
      <c r="E5" s="25" t="s">
        <v>7</v>
      </c>
      <c r="F5" s="27"/>
      <c r="G5" s="25" t="s">
        <v>4</v>
      </c>
      <c r="H5" s="25" t="s">
        <v>28</v>
      </c>
      <c r="I5" s="25" t="s">
        <v>25</v>
      </c>
      <c r="J5" s="27"/>
      <c r="K5" s="25" t="s">
        <v>24</v>
      </c>
      <c r="L5" s="25" t="s">
        <v>12</v>
      </c>
      <c r="M5" s="25" t="s">
        <v>14</v>
      </c>
    </row>
    <row r="6" spans="1:13" x14ac:dyDescent="0.25">
      <c r="A6" s="26"/>
      <c r="B6" s="8" t="s">
        <v>6</v>
      </c>
      <c r="C6" s="8" t="s">
        <v>8</v>
      </c>
      <c r="D6" s="26"/>
      <c r="E6" s="3" t="s">
        <v>2</v>
      </c>
      <c r="F6" s="3" t="s">
        <v>3</v>
      </c>
      <c r="G6" s="26"/>
      <c r="H6" s="26"/>
      <c r="I6" s="3" t="s">
        <v>2</v>
      </c>
      <c r="J6" s="3" t="s">
        <v>3</v>
      </c>
      <c r="K6" s="26"/>
      <c r="L6" s="26"/>
      <c r="M6" s="26"/>
    </row>
    <row r="7" spans="1:13" s="1" customForma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3"/>
      <c r="M7" s="3"/>
    </row>
    <row r="8" spans="1:13" ht="33.75" customHeight="1" x14ac:dyDescent="0.25">
      <c r="A8" s="12">
        <v>1</v>
      </c>
      <c r="B8" s="9" t="s">
        <v>18</v>
      </c>
      <c r="C8" s="3">
        <v>26</v>
      </c>
      <c r="D8" s="3">
        <v>100</v>
      </c>
      <c r="E8" s="5">
        <v>0.2777</v>
      </c>
      <c r="F8" s="6">
        <v>362851.97</v>
      </c>
      <c r="G8" s="7">
        <v>0.2</v>
      </c>
      <c r="H8" s="21">
        <f>PRODUCT(D8,F8,(1+G8))</f>
        <v>43542236.399999999</v>
      </c>
      <c r="I8" s="15">
        <v>1.29E-2</v>
      </c>
      <c r="J8" s="21">
        <f>IF(OR(H8="",I8=""),"",F8*I8/E8)</f>
        <v>16855.565045012601</v>
      </c>
      <c r="K8" s="21">
        <f>IF(OR(H8="",I8=""),"",(F8*I8/E8)*D8*(1+G8))</f>
        <v>2022667.805401512</v>
      </c>
      <c r="L8" s="13" t="s">
        <v>10</v>
      </c>
      <c r="M8" s="14" t="s">
        <v>11</v>
      </c>
    </row>
    <row r="9" spans="1:13" ht="33.75" customHeight="1" x14ac:dyDescent="0.25">
      <c r="A9" s="12">
        <v>2</v>
      </c>
      <c r="B9" s="9" t="s">
        <v>5</v>
      </c>
      <c r="C9" s="10">
        <v>22</v>
      </c>
      <c r="D9" s="3">
        <v>120</v>
      </c>
      <c r="E9" s="5">
        <v>0.2777</v>
      </c>
      <c r="F9" s="6">
        <v>346178.45</v>
      </c>
      <c r="G9" s="7">
        <v>0.2</v>
      </c>
      <c r="H9" s="21">
        <f t="shared" ref="H9:H14" si="0">PRODUCT(D9,F9,(1+G9))</f>
        <v>49849696.799999997</v>
      </c>
      <c r="I9" s="15">
        <f t="shared" ref="I9:I14" si="1">I$8</f>
        <v>1.29E-2</v>
      </c>
      <c r="J9" s="21">
        <f t="shared" ref="J9:J14" si="2">IF(OR(H9="",I9=""),"",F9*I9/E9)</f>
        <v>16081.029906373786</v>
      </c>
      <c r="K9" s="21">
        <f t="shared" ref="K9:K14" si="3">IF(OR(H9="",I9=""),"",(F9*I9/E9)*D9*(1+G9))</f>
        <v>2315668.306517825</v>
      </c>
      <c r="L9" s="14" t="s">
        <v>16</v>
      </c>
      <c r="M9" s="14" t="s">
        <v>11</v>
      </c>
    </row>
    <row r="10" spans="1:13" ht="33.75" customHeight="1" x14ac:dyDescent="0.25">
      <c r="A10" s="12">
        <v>3</v>
      </c>
      <c r="B10" s="9" t="s">
        <v>27</v>
      </c>
      <c r="C10" s="10">
        <v>4</v>
      </c>
      <c r="D10" s="3">
        <v>125</v>
      </c>
      <c r="E10" s="5">
        <v>0.2777</v>
      </c>
      <c r="F10" s="6">
        <v>285818.42</v>
      </c>
      <c r="G10" s="7">
        <v>0.2</v>
      </c>
      <c r="H10" s="21">
        <f t="shared" si="0"/>
        <v>42872763</v>
      </c>
      <c r="I10" s="15">
        <f t="shared" si="1"/>
        <v>1.29E-2</v>
      </c>
      <c r="J10" s="21">
        <f t="shared" si="2"/>
        <v>13277.125019805544</v>
      </c>
      <c r="K10" s="21">
        <f t="shared" si="3"/>
        <v>1991568.7529708317</v>
      </c>
      <c r="L10" s="14" t="s">
        <v>15</v>
      </c>
      <c r="M10" s="14" t="s">
        <v>11</v>
      </c>
    </row>
    <row r="11" spans="1:13" ht="33.75" customHeight="1" x14ac:dyDescent="0.25">
      <c r="A11" s="12">
        <v>4</v>
      </c>
      <c r="B11" s="9" t="s">
        <v>19</v>
      </c>
      <c r="C11" s="10">
        <v>32</v>
      </c>
      <c r="D11" s="3">
        <v>180</v>
      </c>
      <c r="E11" s="5">
        <v>0.2777</v>
      </c>
      <c r="F11" s="6">
        <v>247508.43</v>
      </c>
      <c r="G11" s="7">
        <v>0.2</v>
      </c>
      <c r="H11" s="21">
        <f t="shared" si="0"/>
        <v>53461820.879999995</v>
      </c>
      <c r="I11" s="15">
        <f t="shared" si="1"/>
        <v>1.29E-2</v>
      </c>
      <c r="J11" s="21">
        <f t="shared" si="2"/>
        <v>11497.510792221821</v>
      </c>
      <c r="K11" s="21">
        <f t="shared" si="3"/>
        <v>2483462.3311199131</v>
      </c>
      <c r="L11" s="13" t="s">
        <v>13</v>
      </c>
      <c r="M11" s="14" t="s">
        <v>11</v>
      </c>
    </row>
    <row r="12" spans="1:13" ht="34.5" customHeight="1" x14ac:dyDescent="0.25">
      <c r="A12" s="12">
        <v>5</v>
      </c>
      <c r="B12" s="9" t="s">
        <v>20</v>
      </c>
      <c r="C12" s="3">
        <v>11</v>
      </c>
      <c r="D12" s="3">
        <v>220</v>
      </c>
      <c r="E12" s="5">
        <v>0.2777</v>
      </c>
      <c r="F12" s="6">
        <v>260012.2</v>
      </c>
      <c r="G12" s="7">
        <v>0.2</v>
      </c>
      <c r="H12" s="21">
        <f t="shared" si="0"/>
        <v>68643220.799999997</v>
      </c>
      <c r="I12" s="15">
        <f t="shared" si="1"/>
        <v>1.29E-2</v>
      </c>
      <c r="J12" s="21">
        <f t="shared" si="2"/>
        <v>12078.348505581564</v>
      </c>
      <c r="K12" s="21">
        <f t="shared" si="3"/>
        <v>3188684.0054735327</v>
      </c>
      <c r="L12" s="13" t="s">
        <v>10</v>
      </c>
      <c r="M12" s="14" t="s">
        <v>11</v>
      </c>
    </row>
    <row r="13" spans="1:13" ht="34.5" customHeight="1" x14ac:dyDescent="0.25">
      <c r="A13" s="12">
        <v>6</v>
      </c>
      <c r="B13" s="9" t="s">
        <v>21</v>
      </c>
      <c r="C13" s="3">
        <v>26</v>
      </c>
      <c r="D13" s="3">
        <v>240</v>
      </c>
      <c r="E13" s="5">
        <v>0.2777</v>
      </c>
      <c r="F13" s="6">
        <v>246137.57</v>
      </c>
      <c r="G13" s="7">
        <v>0.2</v>
      </c>
      <c r="H13" s="21">
        <f t="shared" si="0"/>
        <v>70887620.159999996</v>
      </c>
      <c r="I13" s="15">
        <f t="shared" si="1"/>
        <v>1.29E-2</v>
      </c>
      <c r="J13" s="21">
        <f t="shared" si="2"/>
        <v>11433.830223262514</v>
      </c>
      <c r="K13" s="21">
        <f t="shared" si="3"/>
        <v>3292943.104299604</v>
      </c>
      <c r="L13" s="3" t="s">
        <v>22</v>
      </c>
      <c r="M13" s="14" t="s">
        <v>11</v>
      </c>
    </row>
    <row r="14" spans="1:13" ht="34.5" customHeight="1" x14ac:dyDescent="0.25">
      <c r="A14" s="12">
        <v>7</v>
      </c>
      <c r="B14" s="9" t="s">
        <v>23</v>
      </c>
      <c r="C14" s="3">
        <v>35</v>
      </c>
      <c r="D14" s="3">
        <v>240</v>
      </c>
      <c r="E14" s="5">
        <v>0.2777</v>
      </c>
      <c r="F14" s="6">
        <v>246137.57</v>
      </c>
      <c r="G14" s="7">
        <v>0.2</v>
      </c>
      <c r="H14" s="21">
        <f t="shared" si="0"/>
        <v>70887620.159999996</v>
      </c>
      <c r="I14" s="15">
        <f t="shared" si="1"/>
        <v>1.29E-2</v>
      </c>
      <c r="J14" s="21">
        <f t="shared" si="2"/>
        <v>11433.830223262514</v>
      </c>
      <c r="K14" s="21">
        <f t="shared" si="3"/>
        <v>3292943.104299604</v>
      </c>
      <c r="L14" s="3" t="s">
        <v>22</v>
      </c>
      <c r="M14" s="14" t="s">
        <v>11</v>
      </c>
    </row>
    <row r="15" spans="1:13" x14ac:dyDescent="0.25">
      <c r="A15" s="23" t="s">
        <v>17</v>
      </c>
      <c r="B15" s="24"/>
      <c r="C15" s="4"/>
      <c r="D15" s="4"/>
      <c r="E15" s="4"/>
      <c r="F15" s="6"/>
      <c r="G15" s="4"/>
      <c r="H15" s="22">
        <f>IF(SUM(H8:H14)=0,"",SUM(H8:H14))</f>
        <v>400144978.19999993</v>
      </c>
      <c r="I15" s="16"/>
      <c r="J15" s="22">
        <f>IF(SUM(J8:J14)=0,"",SUM(J8:J14))</f>
        <v>92657.239715520351</v>
      </c>
      <c r="K15" s="22">
        <f>IF(SUM(K8:K14)=0,"",SUM(K8:K14))</f>
        <v>18587937.410082825</v>
      </c>
    </row>
  </sheetData>
  <autoFilter ref="A7:M15"/>
  <mergeCells count="12">
    <mergeCell ref="A3:K3"/>
    <mergeCell ref="I5:J5"/>
    <mergeCell ref="B5:C5"/>
    <mergeCell ref="M5:M6"/>
    <mergeCell ref="L5:L6"/>
    <mergeCell ref="H5:H6"/>
    <mergeCell ref="K5:K6"/>
    <mergeCell ref="A15:B15"/>
    <mergeCell ref="G5:G6"/>
    <mergeCell ref="E5:F5"/>
    <mergeCell ref="A5:A6"/>
    <mergeCell ref="D5:D6"/>
  </mergeCells>
  <printOptions horizontalCentered="1"/>
  <pageMargins left="0" right="0" top="0.74803149606299213" bottom="0" header="0.31496062992125984" footer="0"/>
  <pageSetup paperSize="9" scale="93" orientation="landscape" verticalDpi="20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Вынос сетей</vt:lpstr>
      <vt:lpstr>'Вынос сетей'!Заголовки_для_печати</vt:lpstr>
      <vt:lpstr>'Вынос сетей'!Область_печати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2020-12-25T12:38:37Z</dcterms:modified>
</cp:coreProperties>
</file>