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Департамент внешних коммуникаций\ОТЧЕТЫ 2022\1. В РАБОТЕ\ЭАМ Цифровые технологии в образовательных учреждениях\Финал\"/>
    </mc:Choice>
  </mc:AlternateContent>
  <bookViews>
    <workbookView xWindow="0" yWindow="0" windowWidth="28800" windowHeight="12816" tabRatio="593"/>
  </bookViews>
  <sheets>
    <sheet name="Сводная" sheetId="1" r:id="rId1"/>
  </sheets>
  <definedNames>
    <definedName name="_xlnm._FilterDatabase" localSheetId="0" hidden="1">Сводная!$A$6:$M$113</definedName>
    <definedName name="_xlnm.Print_Area" localSheetId="0">Сводная!$A$1:$M$103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G33" i="1" l="1"/>
  <c r="H33" i="1"/>
  <c r="H75" i="1"/>
  <c r="G75" i="1"/>
  <c r="C8" i="1"/>
  <c r="I42" i="1" l="1"/>
  <c r="I67" i="1"/>
  <c r="C41" i="1"/>
  <c r="I33" i="1"/>
  <c r="C28" i="1"/>
  <c r="C27" i="1"/>
  <c r="C29" i="1"/>
  <c r="C30" i="1"/>
  <c r="C31" i="1"/>
  <c r="C26" i="1"/>
  <c r="C32" i="1"/>
  <c r="K33" i="1"/>
  <c r="M25" i="1"/>
  <c r="C25" i="1"/>
  <c r="C70" i="1" l="1"/>
  <c r="H71" i="1"/>
  <c r="G71" i="1"/>
  <c r="C71" i="1" l="1"/>
  <c r="L33" i="1"/>
  <c r="J33" i="1"/>
  <c r="M24" i="1"/>
  <c r="M33" i="1" s="1"/>
  <c r="C24" i="1"/>
  <c r="C33" i="1" s="1"/>
  <c r="J102" i="1"/>
  <c r="K102" i="1"/>
  <c r="L102" i="1"/>
  <c r="I102" i="1"/>
  <c r="M101" i="1"/>
  <c r="M102" i="1" s="1"/>
  <c r="G97" i="1"/>
  <c r="H97" i="1"/>
  <c r="I97" i="1"/>
  <c r="J97" i="1"/>
  <c r="K97" i="1"/>
  <c r="L97" i="1"/>
  <c r="M96" i="1"/>
  <c r="M97" i="1" s="1"/>
  <c r="I75" i="1"/>
  <c r="G67" i="1"/>
  <c r="H67" i="1"/>
  <c r="H42" i="1"/>
  <c r="G42" i="1"/>
  <c r="F21" i="1"/>
  <c r="G21" i="1"/>
  <c r="E21" i="1"/>
  <c r="D10" i="1"/>
  <c r="D103" i="1" s="1"/>
  <c r="F10" i="1"/>
  <c r="F103" i="1" s="1"/>
  <c r="E10" i="1"/>
  <c r="K67" i="1"/>
  <c r="L67" i="1"/>
  <c r="J67" i="1"/>
  <c r="M65" i="1"/>
  <c r="M63" i="1"/>
  <c r="M61" i="1"/>
  <c r="M59" i="1"/>
  <c r="M54" i="1"/>
  <c r="M52" i="1"/>
  <c r="M50" i="1"/>
  <c r="M47" i="1"/>
  <c r="M45" i="1"/>
  <c r="M41" i="1"/>
  <c r="J42" i="1"/>
  <c r="K42" i="1"/>
  <c r="L42" i="1"/>
  <c r="K103" i="1" l="1"/>
  <c r="I103" i="1"/>
  <c r="G103" i="1"/>
  <c r="H103" i="1"/>
  <c r="L103" i="1"/>
  <c r="E103" i="1"/>
  <c r="J103" i="1"/>
  <c r="M42" i="1"/>
  <c r="M67" i="1"/>
  <c r="C73" i="1"/>
  <c r="C74" i="1"/>
  <c r="C109" i="1" s="1"/>
  <c r="C99" i="1"/>
  <c r="C110" i="1" s="1"/>
  <c r="C100" i="1"/>
  <c r="C75" i="1" l="1"/>
  <c r="C108" i="1"/>
  <c r="M103" i="1"/>
  <c r="C102" i="1"/>
  <c r="C95" i="1"/>
  <c r="C92" i="1"/>
  <c r="C93" i="1"/>
  <c r="C94" i="1"/>
  <c r="C88" i="1"/>
  <c r="C89" i="1"/>
  <c r="C90" i="1"/>
  <c r="C91" i="1"/>
  <c r="C83" i="1"/>
  <c r="C84" i="1"/>
  <c r="C85" i="1"/>
  <c r="C86" i="1"/>
  <c r="C87" i="1"/>
  <c r="C79" i="1"/>
  <c r="C80" i="1"/>
  <c r="C81" i="1"/>
  <c r="C82" i="1"/>
  <c r="C66" i="1"/>
  <c r="C77" i="1"/>
  <c r="C78" i="1"/>
  <c r="C62" i="1"/>
  <c r="C64" i="1"/>
  <c r="C107" i="1" s="1"/>
  <c r="C58" i="1"/>
  <c r="C60" i="1"/>
  <c r="C55" i="1"/>
  <c r="C56" i="1"/>
  <c r="C57" i="1"/>
  <c r="C53" i="1"/>
  <c r="C51" i="1"/>
  <c r="C48" i="1"/>
  <c r="C49" i="1"/>
  <c r="C44" i="1"/>
  <c r="C46" i="1"/>
  <c r="C36" i="1"/>
  <c r="C37" i="1"/>
  <c r="C38" i="1"/>
  <c r="C39" i="1"/>
  <c r="C40" i="1"/>
  <c r="C35" i="1"/>
  <c r="C20" i="1"/>
  <c r="C12" i="1"/>
  <c r="C13" i="1"/>
  <c r="C14" i="1"/>
  <c r="C15" i="1"/>
  <c r="C16" i="1"/>
  <c r="C17" i="1"/>
  <c r="C18" i="1"/>
  <c r="C19" i="1"/>
  <c r="C9" i="1"/>
  <c r="C10" i="1" s="1"/>
  <c r="C113" i="1" l="1"/>
  <c r="C112" i="1"/>
  <c r="C111" i="1"/>
  <c r="C114" i="1" s="1"/>
  <c r="C42" i="1"/>
  <c r="C67" i="1"/>
  <c r="C97" i="1"/>
  <c r="C21" i="1"/>
  <c r="C103" i="1" s="1"/>
</calcChain>
</file>

<file path=xl/sharedStrings.xml><?xml version="1.0" encoding="utf-8"?>
<sst xmlns="http://schemas.openxmlformats.org/spreadsheetml/2006/main" count="818" uniqueCount="104">
  <si>
    <t>Всего</t>
  </si>
  <si>
    <t>ФП "Цифровая образовательная среда"</t>
  </si>
  <si>
    <t>х</t>
  </si>
  <si>
    <t>ВЦП Российская электронная школа</t>
  </si>
  <si>
    <t>Приоритетный проект Доступное дополнительное образование для детей</t>
  </si>
  <si>
    <t>Национальный проект "Образование"</t>
  </si>
  <si>
    <t>ФП "Успех каждого ребенка"</t>
  </si>
  <si>
    <t>ФП "Кадры для цифровой экономики"</t>
  </si>
  <si>
    <t>ФП "Искусственный интеллект"</t>
  </si>
  <si>
    <t>Национальная программа "Цифровая экономика Российской Федерации"</t>
  </si>
  <si>
    <t>ФП "Информационная инфраструктура"</t>
  </si>
  <si>
    <t>074 0702 02 2 05 90059 621
 Организация проведения общественно-значимых мероприятий в сфере образования, науки и молодежной политики (Субсидии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работ))</t>
  </si>
  <si>
    <t>074 0703 02 8 99 54980 521 
финансовое обеспечение мероприятия 3.5 «Создание условий, обеспечивающих доступность дополнительных общеобразовательных программ естественно-научной и технической направленности для обучающихся» Федеральной целевой программы развитие образования на 2016-2020 годы)  (межбюджетные трансферты)</t>
  </si>
  <si>
    <t>074 0709 02 8 99 54980 521 
 финансовое обеспечение мероприятия 3.2 «Формирование современных управленческих и организационно-экономических механизмов в системе дополнительного образования детей» Федеральной целевой программы развитие образования на 2016-2020 годы) (межбюджетные трансферты)</t>
  </si>
  <si>
    <t>073 0703 02 4 Е2 51730 521
Создание детских технопарков "Кванториум" (межбюджетные трансферты)</t>
  </si>
  <si>
    <t>073 0703 02 4 Е2 52470 521
Создание мобильных технопарков "Кванториум" (межбюджетные трансферты)</t>
  </si>
  <si>
    <t>073 0709 02 2 Е4 52100 521
Внедрение целевой модели цифровой образовательной среды в общеобразовательных организациях и профессиональных образовательных организаций (межбюджетные трансферты)</t>
  </si>
  <si>
    <t>073 0709 02 1 Е4 52100 521
Внедрение целевой модели цифровой образовательной среды в общеобразовательных организациях и профессиональных образовательных организаций (межбюджетные трансферты)</t>
  </si>
  <si>
    <t>073 0709 02 2 Е4 12100 244
Разработка и реализация программ профессиональной переподготовки руководителей образовательных организаций и органов исполнительной власти субъектов Российской Федерации, осуществляющих государственное управление в сфере образования, по внедрению и функционированию в образовательных организациях целевой модели цифровой образовательной среды</t>
  </si>
  <si>
    <t>073 0702 02 2 Е4 52080 521
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(межбюджетные трансферты)</t>
  </si>
  <si>
    <t>073 0702 02 1 Е4 52080 521
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(межбюджетные трансферты)</t>
  </si>
  <si>
    <t>073 0709 02 4 D3 62357 613
Проведение тематических смен в сезонных лагерях для школьников по передовым направлениям дискретной математики, информатики, цифровых технологий</t>
  </si>
  <si>
    <t>073 0709 02 4 D3 62357 623
Проведение тематических смен в сезонных лагерях для школьников по передовым направлениям дискретной математики, информатики, цифровых технологий</t>
  </si>
  <si>
    <t>073 0709 02 4 D3 62357 632
Проведение тематических смен в сезонных лагерях для школьников по передовым направлениям дискретной математики, информатики, цифровых технологий</t>
  </si>
  <si>
    <t>073 0709 02 4 D3 62357 633
Проведение тематических смен в сезонных лагерях для школьников по передовым направлениям дискретной математики, информатики, цифровых технологий</t>
  </si>
  <si>
    <t>073 0709 02 4 D3 62357 812
Проведение тематических смен в сезонных лагерях для школьников по передовым направлениям дискретной математики, информатики, цифровых технологий</t>
  </si>
  <si>
    <t>073 0709 02 4 D3 64157 613
Государственная поддержка создания и функционирования организаций дополнительного образования детей и (или) детских объединений на базе школ для углубленного изучения математики и информатики</t>
  </si>
  <si>
    <t>073 0709 02 4 D3 64157 623
Государственная поддержка создания и функционирования организаций дополнительного образования детей и (или) детских объединений на базе школ для углубленного изучения математики и информатики</t>
  </si>
  <si>
    <t>073 0709 02 4 D3 64157 632
Государственная поддержка создания и функционирования организаций дополнительного образования детей и (или) детских объединений на базе школ для углубленного изучения математики и информатики</t>
  </si>
  <si>
    <t>073 0709 02 4 D3 64157 812
Государственная поддержка создания и функционирования организаций дополнительного образования детей и (или) детских объединений на базе школ для углубленного изучения математики и информатики</t>
  </si>
  <si>
    <t>073 0709 02 2 D3 67714 613
Развитие и распространение лучшего опыта в сфере формирования цифровых навыков образовательных организаций, осуществляющих образовательную деятельность по общеобразовательным программам, имеющих лучшие результаты в преподавании предметных областей "Математика", "Информатика" и "Технология"</t>
  </si>
  <si>
    <t>073 0709 02 2 D3 67714 632
Развитие и распространение лучшего опыта в сфере формирования цифровых навыков образовательных организаций, осуществляющих образовательную деятельность по общеобразовательным программам, имеющих лучшие результаты в преподавании предметных областей "Математика", "Информатика" и "Технология"</t>
  </si>
  <si>
    <t>073 0709 02 4 D3 67714 613
Развитие и распространение лучшего опыта в сфере формирования цифровых навыков образовательных организаций, осуществляющих образовательную деятельность по общеобразовательным программам, имеющих лучшие результаты в преподавании предметных областей "Математика", "Информатика" и "Технология"</t>
  </si>
  <si>
    <t>073 0709 02 4 D3 67714 623
Развитие и распространение лучшего опыта в сфере формирования цифровых навыков образовательных организаций, осуществляющих образовательную деятельность по общеобразовательным программам, имеющих лучшие результаты в преподавании предметных областей "Математика", "Информатика" и "Технология"</t>
  </si>
  <si>
    <t>073 0709 02 4 D3 67714 632
Развитие и распространение лучшего опыта в сфере формирования цифровых навыков образовательных организаций, осуществляющих образовательную деятельность по общеобразовательным программам, имеющих лучшие результаты в преподавании предметных областей "Математика", "Информатика" и "Технология"</t>
  </si>
  <si>
    <t>073 0709 02 2 D3 67714 812
Развитие и распространение лучшего опыта в сфере формирования цифровых навыков образовательных организаций, осуществляющих образовательную деятельность по общеобразовательным программам, имеющих лучшие результаты в преподавании предметных областей "Математика", "Информатика" и "Технология"</t>
  </si>
  <si>
    <t>073 0709 02 4 D3 67714 812
Развитие и распространение лучшего опыта в сфере формирования цифровых навыков образовательных организаций, осуществляющих образовательную деятельность по общеобразовательным программам, имеющих лучшие результаты в преподавании предметных областей "Математика", "Информатика" и "Технология"</t>
  </si>
  <si>
    <t>073 0709 02 4 D3 67710 812
Государственная поддержка разработки цифровых учебно-методических комплексов, учебных симуляторов. Тренажеров, виртуальных лабораторий для реализации общеобразовательных и дополнительных общеобразовательных программ, программ среднего профессионального образования по предметным областям "Математика", "Информатика" и "Технология"</t>
  </si>
  <si>
    <t>071 0410 23 4 D2 07200 244
Оказание услуг социально значимым объектам по предоставлению осуществляемого с использованием единой сети передачи данных доступа к информационным системам и к сети Интернет, по передаче и защите данных при осуществлении доступа к информационным системам и к сети Интернет, по обеспечению ограничения доступа к информации, распространение которой в Российской Федерации запрещено, и к информации, наносящий вред здоровью и развитию детей, а также по мониторингу и обеспечению безопасности связи при подключении и предоставлении доступа к указанным системам и сетям (Закупка товаров, работ и услуг для обеспечения государственных (муниципальных) нужд)</t>
  </si>
  <si>
    <t>ИТОГО 
(плановый период)</t>
  </si>
  <si>
    <t xml:space="preserve">ИТОГО </t>
  </si>
  <si>
    <t>ФП "Современная школа"</t>
  </si>
  <si>
    <t>тыс. рублей</t>
  </si>
  <si>
    <r>
      <t xml:space="preserve">074 0703 02 4 П5 55360 521 
Субсидии на создание условий, обеспечивающих доступность дополнительных общеобразовательных программ естественно-научной и технической направленности для обучающихся в субъектах Российской Федерации </t>
    </r>
    <r>
      <rPr>
        <sz val="11"/>
        <color theme="1"/>
        <rFont val="Times New Roman"/>
        <family val="1"/>
        <charset val="204"/>
      </rPr>
      <t>(межбюджетные трансферты)</t>
    </r>
  </si>
  <si>
    <r>
      <t xml:space="preserve">074 0703 02 4 П5 90059 621 
Субсидии на создание условий, обеспечивающих доступность дополнительных общеобразовательных программ естественно-научной и технической направленности для обучающихся в субъектах Российской Федерации </t>
    </r>
    <r>
      <rPr>
        <sz val="11"/>
        <color theme="1"/>
        <rFont val="Times New Roman"/>
        <family val="1"/>
        <charset val="204"/>
      </rPr>
      <t>(Субсидии бюджетным, автономным учреждениям и иным некоммерческим организациям)</t>
    </r>
  </si>
  <si>
    <r>
      <t xml:space="preserve">074 0709 02 4 П5 55370 521 
Субсидии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  </r>
    <r>
      <rPr>
        <sz val="11"/>
        <color theme="1"/>
        <rFont val="Times New Roman"/>
        <family val="1"/>
        <charset val="204"/>
      </rPr>
      <t>(межбюджетные трансферты)</t>
    </r>
  </si>
  <si>
    <r>
      <t xml:space="preserve">074 0709 02 4 П5 62352 613 
Субсидия на реализацию пилотных проектов по обновлению содержания и технологий дополнительного образования по приоритетным направлениям 
</t>
    </r>
    <r>
      <rPr>
        <sz val="11"/>
        <color theme="1"/>
        <rFont val="Times New Roman"/>
        <family val="1"/>
        <charset val="204"/>
      </rPr>
      <t>(Гранты в форме субсидий бюджетным учреждениям )</t>
    </r>
  </si>
  <si>
    <r>
      <t xml:space="preserve">074 0709 02 4 П5 62352 623
Субсидия на реализацию пилотных проектов по обновлению содержания и технологий дополнительного образования по приоритетным направлениям 
</t>
    </r>
    <r>
      <rPr>
        <sz val="11"/>
        <color theme="1"/>
        <rFont val="Times New Roman"/>
        <family val="1"/>
        <charset val="204"/>
      </rPr>
      <t>(Гранты в форме субсидий автономным учреждениям)</t>
    </r>
  </si>
  <si>
    <r>
      <t xml:space="preserve">074 0709 02 4 П5 62352 812 
Субсидия на реализацию пилотных проектов по обновлению содержания и технологий дополнительного образования по приоритетным направлениям 
</t>
    </r>
    <r>
      <rPr>
        <sz val="11"/>
        <color theme="1"/>
        <rFont val="Times New Roman"/>
        <family val="1"/>
        <charset val="204"/>
      </rPr>
      <t>(Субсидии бюджетным, автономным учреждениям и иным некоммерческим организациям)</t>
    </r>
  </si>
  <si>
    <r>
      <rPr>
        <b/>
        <sz val="11"/>
        <rFont val="Times New Roman"/>
        <family val="1"/>
        <charset val="204"/>
      </rPr>
      <t>073 0703 02 4 П5 55740 540
Иные межбюджетные трансферты на финансовое обеспечение мероприятий по созданию детских технопарков "Кванториум"</t>
    </r>
    <r>
      <rPr>
        <sz val="11"/>
        <rFont val="Times New Roman"/>
        <family val="1"/>
        <charset val="204"/>
      </rPr>
      <t xml:space="preserve"> (Иные межбюджетные трансферты)</t>
    </r>
  </si>
  <si>
    <r>
      <t>073 0709 02 2 Е1 01500 612
Создание  и функционирование педагогических технопарков "Кванториум" на базе образовательных организаий высшего образования</t>
    </r>
    <r>
      <rPr>
        <sz val="11"/>
        <color theme="1"/>
        <rFont val="Times New Roman"/>
        <family val="1"/>
        <charset val="204"/>
      </rPr>
      <t xml:space="preserve"> (Cубсидии бюджетным учреждениям на иные цели)</t>
    </r>
  </si>
  <si>
    <r>
      <t xml:space="preserve">073 0709 02 2 Е1 01500 621
Создание  и функционирование педагогических технопарков "Кванториум" на базе образовательных организаий высшего образования  </t>
    </r>
    <r>
      <rPr>
        <sz val="11"/>
        <color theme="1"/>
        <rFont val="Times New Roman"/>
        <family val="1"/>
        <charset val="204"/>
      </rPr>
      <t>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работ))</t>
    </r>
  </si>
  <si>
    <r>
      <t xml:space="preserve">073 0702 02 2 Е1 51730 521
Создание  детских технопарков "Кванториум" </t>
    </r>
    <r>
      <rPr>
        <sz val="11"/>
        <color theme="1"/>
        <rFont val="Times New Roman"/>
        <family val="1"/>
        <charset val="204"/>
      </rPr>
      <t>(Cубсидии, за исключением субсдий на софинансирвоание капитальных вложений в объекты государственной (муниципальной) собственности))</t>
    </r>
  </si>
  <si>
    <r>
      <t xml:space="preserve">073 0702 02 2 Е1 51690 521
Обновление материально-технической базы для формирования у обучающихся современных технологических и гуманитарных навыков </t>
    </r>
    <r>
      <rPr>
        <sz val="11"/>
        <color theme="1"/>
        <rFont val="Times New Roman"/>
        <family val="1"/>
        <charset val="204"/>
      </rPr>
      <t>(субсдии, за исключением субсидий на софинансирование капитальных вложений в объекты государтсвенной (муниципальной) собственности)</t>
    </r>
  </si>
  <si>
    <r>
      <t xml:space="preserve">073 0702 02 2 Е1 51690 521
</t>
    </r>
    <r>
      <rPr>
        <sz val="11"/>
        <color theme="1"/>
        <rFont val="Times New Roman"/>
        <family val="1"/>
        <charset val="204"/>
      </rPr>
  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(субсдии, за исключением субсидий на софинансирование капитальных вложений в объекты государтсвенной (муниципальной) собственности)</t>
    </r>
  </si>
  <si>
    <t>073 0702 02 2 Е4 1260F 622
Разработка верифицированного цифрового образовательного контента по всем уровням и учебным предметам общего образования в соответствии с федеральным государственным образовательным стандартом за счет средств резервного фонда Правительства Российской Федерации</t>
  </si>
  <si>
    <r>
      <t xml:space="preserve">073 0703 02 4 Е4 52190 521
Создание центров цифрового образования детей </t>
    </r>
    <r>
      <rPr>
        <sz val="11"/>
        <color theme="1"/>
        <rFont val="Times New Roman"/>
        <family val="1"/>
        <charset val="204"/>
      </rPr>
      <t>(межбюджетные трансферты)</t>
    </r>
  </si>
  <si>
    <r>
      <t xml:space="preserve">073 0703 02 1 Е4 52190 521
Создание центров цифрового образования детей </t>
    </r>
    <r>
      <rPr>
        <sz val="11"/>
        <color theme="1"/>
        <rFont val="Times New Roman"/>
        <family val="1"/>
        <charset val="204"/>
      </rPr>
      <t>(межбюджетные трансферты)</t>
    </r>
  </si>
  <si>
    <r>
      <rPr>
        <b/>
        <sz val="11"/>
        <color theme="1"/>
        <rFont val="Times New Roman"/>
        <family val="1"/>
        <charset val="204"/>
      </rPr>
      <t xml:space="preserve">073 0702 23 4 D2 55850 500 </t>
    </r>
    <r>
      <rPr>
        <sz val="11"/>
        <color theme="1"/>
        <rFont val="Times New Roman"/>
        <family val="1"/>
        <charset val="204"/>
      </rPr>
      <t xml:space="preserve">
Обеспечение развития информационно-телекоммуникационной инфраструктуры объектов общеобразовательных организаций (межбюджетные трансферты)</t>
    </r>
  </si>
  <si>
    <r>
      <t xml:space="preserve">071 0410 23 1 D2 05100 244 
</t>
    </r>
    <r>
      <rPr>
        <b/>
        <sz val="11"/>
        <color theme="1"/>
        <rFont val="Times New Roman"/>
        <family val="1"/>
        <charset val="204"/>
      </rPr>
      <t>Оказание услуг по подключению к сети передачи данных, обеспечивающей доступ к единой сети передачи данных и (или) к сети "Интернет", и по передаче данных при осуществлении доступа к этой сети</t>
    </r>
    <r>
      <rPr>
        <sz val="11"/>
        <color theme="1"/>
        <rFont val="Times New Roman"/>
        <family val="1"/>
        <charset val="204"/>
      </rPr>
      <t xml:space="preserve">  (Закупка товаров, работ и услуг для обеспечения государственных (муниципальных) нужд)</t>
    </r>
  </si>
  <si>
    <r>
      <t xml:space="preserve">071 0410 23 4 D2 51170 521
</t>
    </r>
    <r>
      <rPr>
        <b/>
        <sz val="11"/>
        <color theme="1"/>
        <rFont val="Times New Roman"/>
        <family val="1"/>
        <charset val="204"/>
      </rPr>
      <t xml:space="preserve">Формирование ИТ-инфраструктуры в государственных (муниципальных) образовательных организациях, реализующих программы общего образования, в соответствии с утвержденным стандартом для обеспечения в помещениях безопасного доступа к государственным, муниципальным и иным информационным системам, а также к сети "Интернет" </t>
    </r>
    <r>
      <rPr>
        <sz val="11"/>
        <color theme="1"/>
        <rFont val="Times New Roman"/>
        <family val="1"/>
        <charset val="204"/>
      </rPr>
      <t>(Межбюджетные трансферты)</t>
    </r>
  </si>
  <si>
    <t>073 0709 02 5 D3 67718 632
Государственная поддержка автономной некоммерческой организации высшего образования "Университет Иннополис" с целью предоставления онлайн доступа к цифровым образовательным ресурсам и сервисам образовательным организациям, реализующим программы начального общего, основого общего, среднего общего и среднего профессионального образования"</t>
  </si>
  <si>
    <t>073 0709 02 1 D3 67718 632
Государственная поддержка автономной некоммерческой организации высшего образования "Университет Иннополис" с целью предоставления онлайн доступа к цифровым образовательным ресурсам и сервисам образовательным организациям, реализующим программы начального общего, основого общего, среднего общего и среднего профессионального образования"</t>
  </si>
  <si>
    <r>
      <t>073 0702 02 4 D7 24400 244
Разработка программ дополнительного профессионального образования и проведение повышения квалификации школьных педагогов  по вопросам искусственного интеллекта, формирование образовательных модулей по исксственному интеллекту, освооение школьниками образовательных модулей по искусственному интеллекту, проведение олимпиады по искусственному интеллекту</t>
    </r>
    <r>
      <rPr>
        <sz val="11"/>
        <color theme="1"/>
        <rFont val="Times New Roman"/>
        <family val="1"/>
        <charset val="204"/>
      </rPr>
      <t xml:space="preserve"> (Прочая закупка товаров, работ и услуг)</t>
    </r>
  </si>
  <si>
    <r>
      <t xml:space="preserve">073 0709 02 4 D7 24400 611
Выполнение работ (оказание услуг) по разработке модульных примерных образовательных программ по курсу "Искусственный интеллект" с учетом инфраструктурных, материально-технических, кадровых ресурсов образовательных организаций, обеспечивающих современный уровень знаний и компетенций в рамках основных образовательных программ начального общего, основного общего и среднего общего образования  </t>
    </r>
    <r>
      <rPr>
        <sz val="11"/>
        <color theme="1"/>
        <rFont val="Times New Roman"/>
        <family val="1"/>
        <charset val="204"/>
      </rPr>
      <t>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работ))</t>
    </r>
  </si>
  <si>
    <r>
      <t xml:space="preserve">073 0702 02 2 Е1 51690 621
Обновление материально-технической базы для формирования у обучающихся современных технологических и гуманитарных навыков </t>
    </r>
    <r>
      <rPr>
        <sz val="11"/>
        <color theme="1"/>
        <rFont val="Times New Roman"/>
        <family val="1"/>
        <charset val="204"/>
      </rPr>
      <t>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</si>
  <si>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r>
      <t xml:space="preserve">073 0702 02 2 Е1 51690 621
</t>
    </r>
    <r>
      <rPr>
        <sz val="11"/>
        <color theme="1"/>
        <rFont val="Times New Roman"/>
        <family val="1"/>
        <charset val="204"/>
      </rPr>
  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</si>
  <si>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t>073 0703 02 4 Е2 51730 611
Создание мобильных технопарков "Кванториум" 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</si>
  <si>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0703 02 4 Е2 51730 621
Создание детских технопарков "Кванториум"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</si>
  <si>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0703 02 4 Е2 52470 611
Создание  мобильных технопарков "Кванториум" 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</si>
  <si>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0703 02 4 Е2 52470 621
Создание  мобильных технопарков "Кванториум"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</si>
  <si>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1 Е2 04600 611
Организационно-методическое сопровождение деятельности детских технопарков "Кванториум", и других проектов 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</si>
  <si>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0703 02 4 Е4 52190 621
Создание центров цифрового образования детей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</si>
  <si>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1 Е4 52190 621
Создание центров цифрового образования детей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</si>
  <si>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2 Е4 12200 621
Создание и функционирование Центра цифровой трансформации образования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</si>
  <si>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2 Е4 12400 621
Разработка и внедрение федеральной информационно-сервисной платформы цифровой образовательной среды, набора типовых информационных решений в целях реализации в образовательных организациях целевой модели цифровой образовательной среды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</si>
  <si>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1 Е4 12400 621
Разработка и внедрение федеральной информационно-сервисной платформы цифровой образовательной среды, набора типовых информационных решений в целях реализации в образовательных организациях целевой модели цифровой образовательной среды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</si>
  <si>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2 Е4 52100 621
Внедрение целевой модели цифровой образовательной среды в общеобразовательных организациях и профессиональных образовательных организаций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</si>
  <si>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1 Е4 52100 621
Внедрение целевой модели цифровой образовательной среды в общеобразовательных организациях и профессиональных образовательных организаций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</si>
  <si>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2 Е4 12300 621
Разработка и утверждение целевой модели цифровой образовательной среды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</si>
  <si>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0702 02 2 Е4 12600 611
Разработка верифицированного цифрового образовательного контента по всем уровням и учебным предметам общего образования в соответствии с федеральным государственным образовательным стандартом  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</si>
  <si>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0702 02 1 Е4 12600 611
Разработка верифицированного цифрового образовательного контента по всем уровням и учебным предметам общего образования в соответствии с федеральным государственным образовательным стандартом  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</si>
  <si>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0702 02 2 Е4 12600 621
Разработка верифицированного цифрового образовательного контента по всем уровням и учебным предметам общего образования в соответствии с федеральным государственным образовательным стандартом  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</si>
  <si>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0702 02 1 Е4 12600 621
Разработка верифицированного цифрового образовательного контента по всем уровням и учебным предметам общего образования в соответствии с федеральным государственным образовательным стандартом  (Cубсидии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</si>
  <si>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2 Е4 52080 621
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</si>
  <si>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073 0709 02 1 Е4 52080 621
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 (Cубсидии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</si>
  <si>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обновление материально-технической базы;
</t>
  </si>
  <si>
    <t xml:space="preserve">
подключение интернет;</t>
  </si>
  <si>
    <t xml:space="preserve">
повышение квалификации педагогов;</t>
  </si>
  <si>
    <t xml:space="preserve">
развитие навыков и умений обучающихся;</t>
  </si>
  <si>
    <t xml:space="preserve">
цифровой образовательный контент;</t>
  </si>
  <si>
    <t>организационно-методическое сопровождение цифровой трансформации</t>
  </si>
  <si>
    <r>
      <t xml:space="preserve">073 0702 02 2 Е1 51690 521
</t>
    </r>
    <r>
      <rPr>
        <sz val="11"/>
        <color theme="1"/>
        <rFont val="Times New Roman"/>
        <family val="1"/>
        <charset val="204"/>
      </rPr>
      <t>Создание  и обеспечение функционирования центров  образования естественно-научной и технологической направленностей в обшеобразовательных организациях, расположенных в сельской местности и малых городах (субсдии, за исключением субсидий на софинансирование капитальных вложений в объекты государтсвенной (муниципальной) собственности)</t>
    </r>
  </si>
  <si>
    <t>подключение интернет (в части развития инфраструктуры)</t>
  </si>
  <si>
    <t xml:space="preserve">
подключение интернет (в части развития инфраструктуры)</t>
  </si>
  <si>
    <t>Итого:</t>
  </si>
  <si>
    <t>073 0709 02 5 Е4 12500 244
Обеспечение информационного сопровождения национального проекта "Образование"</t>
  </si>
  <si>
    <t xml:space="preserve">074 0702 02 2 05 90059 622
 Реализация мероприятий в областии информационных технологий, включая внедрение современных информационных систем в федеральных государственных бюджетных и автономных учреждениях 
(Субсидии автономным учреждениям на иные цели)  </t>
  </si>
  <si>
    <t>Приложение № 7 к отчету</t>
  </si>
  <si>
    <t>Информация об объемах бюджетных ассигнований, предусмотренных на мероприятия по внедрению цифровых технологий в образовательные учреждения общего образования</t>
  </si>
  <si>
    <t>Ннаправление расходов*</t>
  </si>
  <si>
    <t>направление расходов**</t>
  </si>
  <si>
    <t>**Для анализа применяются следующие направления расходов:
обновление материально-технической базы;
подключение интернет;
повышение квалификации педагогов;
развитие навыков и умений обучающихся;
цифровой образовательный контент;
организационно-методической сопровождение цифровой трансформации</t>
  </si>
  <si>
    <t>*074 - Министерство образования и науки Российской Федерации (2004-2018 годы); 071 - Министерство цифрового развития, связи ммассовых коммуникаций; 073 - Министерство просвещения Российской Федерации.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</si>
</sst>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/>
    <xf numFmtId="4" fontId="2" fillId="2" borderId="1" xfId="0" applyNumberFormat="1" applyFont="1" applyFill="1" applyBorder="1"/>
    <xf numFmtId="4" fontId="1" fillId="2" borderId="1" xfId="0" applyNumberFormat="1" applyFont="1" applyFill="1" applyBorder="1"/>
    <xf numFmtId="4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1" fillId="8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vertical="center"/>
    </xf>
    <xf numFmtId="4" fontId="2" fillId="9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10" borderId="1" xfId="0" applyNumberFormat="1" applyFont="1" applyFill="1" applyBorder="1"/>
    <xf numFmtId="0" fontId="1" fillId="9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wrapText="1"/>
    </xf>
    <xf numFmtId="0" fontId="1" fillId="11" borderId="0" xfId="0" applyFont="1" applyFill="1" applyAlignment="1">
      <alignment wrapText="1"/>
    </xf>
    <xf numFmtId="4" fontId="1" fillId="0" borderId="0" xfId="0" applyNumberFormat="1" applyFont="1" applyFill="1"/>
    <xf numFmtId="4" fontId="11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wrapText="1"/>
    </xf>
    <xf numFmtId="4" fontId="1" fillId="2" borderId="0" xfId="0" applyNumberFormat="1" applyFont="1" applyFill="1" applyBorder="1"/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6"/>
  <sheetViews>
    <sheetView tabSelected="1" topLeftCell="A51" zoomScale="85" zoomScaleNormal="85" workbookViewId="0">
      <selection activeCell="A51" sqref="A51"/>
    </sheetView>
  </sheetViews>
  <sheetFormatPr defaultColWidth="8.88671875" defaultRowHeight="13.8" x14ac:dyDescent="0.25"/>
  <cols>
    <col min="1" max="1" width="62" style="3" customWidth="1"/>
    <col min="2" max="2" width="24.33203125" style="3" customWidth="1"/>
    <col min="3" max="3" width="19" style="3" customWidth="1"/>
    <col min="4" max="4" width="13.109375" style="3" customWidth="1"/>
    <col min="5" max="5" width="14.44140625" style="3" customWidth="1"/>
    <col min="6" max="6" width="15.33203125" style="3" customWidth="1"/>
    <col min="7" max="7" width="14.6640625" style="3" customWidth="1"/>
    <col min="8" max="8" width="15.5546875" style="3" customWidth="1"/>
    <col min="9" max="9" width="15.6640625" style="3" customWidth="1"/>
    <col min="10" max="10" width="18" style="3" customWidth="1"/>
    <col min="11" max="11" width="17.5546875" style="3" customWidth="1"/>
    <col min="12" max="12" width="15.33203125" style="3" customWidth="1"/>
    <col min="13" max="13" width="17.5546875" style="3" customWidth="1"/>
    <col min="14" max="14" width="9.88671875" style="3" bestFit="1" customWidth="1"/>
    <col min="15" max="15" width="23.88671875" style="3" customWidth="1"/>
    <col min="16" max="16384" width="8.88671875" style="3"/>
  </cols>
  <sheetData>
    <row r="1" spans="1:13" ht="18" x14ac:dyDescent="0.35">
      <c r="G1" s="5"/>
      <c r="J1" s="56" t="s">
        <v>98</v>
      </c>
      <c r="K1" s="56"/>
      <c r="L1" s="56"/>
      <c r="M1" s="56"/>
    </row>
    <row r="2" spans="1:13" x14ac:dyDescent="0.25">
      <c r="G2" s="5"/>
    </row>
    <row r="3" spans="1:13" ht="13.95" customHeight="1" x14ac:dyDescent="0.25">
      <c r="A3" s="57" t="s">
        <v>99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3.9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21" customHeight="1" x14ac:dyDescent="0.25">
      <c r="L5" s="61" t="s">
        <v>42</v>
      </c>
      <c r="M5" s="61"/>
    </row>
    <row r="6" spans="1:13" ht="41.4" x14ac:dyDescent="0.25">
      <c r="A6" s="6" t="s">
        <v>100</v>
      </c>
      <c r="B6" s="6" t="s">
        <v>101</v>
      </c>
      <c r="C6" s="23" t="s">
        <v>0</v>
      </c>
      <c r="D6" s="6">
        <v>2016</v>
      </c>
      <c r="E6" s="6">
        <v>2017</v>
      </c>
      <c r="F6" s="6">
        <v>2018</v>
      </c>
      <c r="G6" s="6">
        <v>2019</v>
      </c>
      <c r="H6" s="6">
        <v>2020</v>
      </c>
      <c r="I6" s="6">
        <v>2021</v>
      </c>
      <c r="J6" s="6">
        <v>2022</v>
      </c>
      <c r="K6" s="6">
        <v>2023</v>
      </c>
      <c r="L6" s="6">
        <v>2024</v>
      </c>
      <c r="M6" s="23" t="s">
        <v>39</v>
      </c>
    </row>
    <row r="7" spans="1:13" s="7" customFormat="1" ht="22.5" customHeight="1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ht="93" customHeight="1" x14ac:dyDescent="0.25">
      <c r="A8" s="8" t="s">
        <v>11</v>
      </c>
      <c r="B8" s="30" t="s">
        <v>91</v>
      </c>
      <c r="C8" s="1">
        <f>D8+E8+F8</f>
        <v>1582914.2</v>
      </c>
      <c r="D8" s="2">
        <v>450000</v>
      </c>
      <c r="E8" s="2">
        <v>546949</v>
      </c>
      <c r="F8" s="2">
        <v>585965.19999999995</v>
      </c>
      <c r="G8" s="4" t="s">
        <v>2</v>
      </c>
      <c r="H8" s="4" t="s">
        <v>2</v>
      </c>
      <c r="I8" s="4" t="s">
        <v>2</v>
      </c>
      <c r="J8" s="37" t="s">
        <v>2</v>
      </c>
      <c r="K8" s="37" t="s">
        <v>2</v>
      </c>
      <c r="L8" s="37" t="s">
        <v>2</v>
      </c>
      <c r="M8" s="37" t="s">
        <v>2</v>
      </c>
    </row>
    <row r="9" spans="1:13" ht="92.25" customHeight="1" x14ac:dyDescent="0.25">
      <c r="A9" s="8" t="s">
        <v>97</v>
      </c>
      <c r="B9" s="30" t="s">
        <v>91</v>
      </c>
      <c r="C9" s="1">
        <f>E9+F9</f>
        <v>117085.8</v>
      </c>
      <c r="D9" s="4" t="s">
        <v>2</v>
      </c>
      <c r="E9" s="2">
        <v>53051</v>
      </c>
      <c r="F9" s="2">
        <v>64034.8</v>
      </c>
      <c r="G9" s="4" t="s">
        <v>2</v>
      </c>
      <c r="H9" s="4" t="s">
        <v>2</v>
      </c>
      <c r="I9" s="4" t="s">
        <v>2</v>
      </c>
      <c r="J9" s="37" t="s">
        <v>2</v>
      </c>
      <c r="K9" s="37" t="s">
        <v>2</v>
      </c>
      <c r="L9" s="37" t="s">
        <v>2</v>
      </c>
      <c r="M9" s="37" t="s">
        <v>2</v>
      </c>
    </row>
    <row r="10" spans="1:13" ht="18" customHeight="1" x14ac:dyDescent="0.25">
      <c r="A10" s="8"/>
      <c r="B10" s="8"/>
      <c r="C10" s="36">
        <f>SUM(C8:C9)</f>
        <v>1700000</v>
      </c>
      <c r="D10" s="1">
        <f>SUM(D8:D9)</f>
        <v>450000</v>
      </c>
      <c r="E10" s="1">
        <f>SUM(E8:E9)</f>
        <v>600000</v>
      </c>
      <c r="F10" s="1">
        <f>SUM(F8:F9)</f>
        <v>650000</v>
      </c>
      <c r="G10" s="9"/>
      <c r="H10" s="9"/>
      <c r="I10" s="9"/>
      <c r="J10" s="37" t="s">
        <v>2</v>
      </c>
      <c r="K10" s="37" t="s">
        <v>2</v>
      </c>
      <c r="L10" s="37" t="s">
        <v>2</v>
      </c>
      <c r="M10" s="37" t="s">
        <v>2</v>
      </c>
    </row>
    <row r="11" spans="1:13" s="7" customFormat="1" ht="21.75" customHeight="1" x14ac:dyDescent="0.25">
      <c r="A11" s="59" t="s">
        <v>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04.25" customHeight="1" x14ac:dyDescent="0.25">
      <c r="A12" s="8" t="s">
        <v>12</v>
      </c>
      <c r="B12" s="31" t="s">
        <v>89</v>
      </c>
      <c r="C12" s="1">
        <f t="shared" ref="C12:C20" si="0">SUM(D12:I12)</f>
        <v>925000</v>
      </c>
      <c r="D12" s="4" t="s">
        <v>2</v>
      </c>
      <c r="E12" s="2">
        <v>925000</v>
      </c>
      <c r="F12" s="4" t="s">
        <v>2</v>
      </c>
      <c r="G12" s="4" t="s">
        <v>2</v>
      </c>
      <c r="H12" s="4" t="s">
        <v>2</v>
      </c>
      <c r="I12" s="4" t="s">
        <v>2</v>
      </c>
      <c r="J12" s="37" t="s">
        <v>2</v>
      </c>
      <c r="K12" s="37" t="s">
        <v>2</v>
      </c>
      <c r="L12" s="37" t="s">
        <v>2</v>
      </c>
      <c r="M12" s="37" t="s">
        <v>2</v>
      </c>
    </row>
    <row r="13" spans="1:13" ht="90.75" customHeight="1" x14ac:dyDescent="0.25">
      <c r="A13" s="8" t="s">
        <v>13</v>
      </c>
      <c r="B13" s="30" t="s">
        <v>91</v>
      </c>
      <c r="C13" s="1">
        <f t="shared" si="0"/>
        <v>205255.6</v>
      </c>
      <c r="D13" s="4" t="s">
        <v>2</v>
      </c>
      <c r="E13" s="2">
        <v>205255.6</v>
      </c>
      <c r="F13" s="4" t="s">
        <v>2</v>
      </c>
      <c r="G13" s="4" t="s">
        <v>2</v>
      </c>
      <c r="H13" s="4" t="s">
        <v>2</v>
      </c>
      <c r="I13" s="4" t="s">
        <v>2</v>
      </c>
      <c r="J13" s="37" t="s">
        <v>2</v>
      </c>
      <c r="K13" s="37" t="s">
        <v>2</v>
      </c>
      <c r="L13" s="37" t="s">
        <v>2</v>
      </c>
      <c r="M13" s="37" t="s">
        <v>2</v>
      </c>
    </row>
    <row r="14" spans="1:13" ht="79.5" customHeight="1" x14ac:dyDescent="0.25">
      <c r="A14" s="8" t="s">
        <v>43</v>
      </c>
      <c r="B14" s="31" t="s">
        <v>89</v>
      </c>
      <c r="C14" s="1">
        <f t="shared" si="0"/>
        <v>906500</v>
      </c>
      <c r="D14" s="4" t="s">
        <v>2</v>
      </c>
      <c r="E14" s="4" t="s">
        <v>2</v>
      </c>
      <c r="F14" s="2">
        <v>906500</v>
      </c>
      <c r="G14" s="4" t="s">
        <v>2</v>
      </c>
      <c r="H14" s="4" t="s">
        <v>2</v>
      </c>
      <c r="I14" s="4" t="s">
        <v>2</v>
      </c>
      <c r="J14" s="37" t="s">
        <v>2</v>
      </c>
      <c r="K14" s="37" t="s">
        <v>2</v>
      </c>
      <c r="L14" s="37" t="s">
        <v>2</v>
      </c>
      <c r="M14" s="37" t="s">
        <v>2</v>
      </c>
    </row>
    <row r="15" spans="1:13" ht="90" customHeight="1" x14ac:dyDescent="0.25">
      <c r="A15" s="8" t="s">
        <v>44</v>
      </c>
      <c r="B15" s="31" t="s">
        <v>89</v>
      </c>
      <c r="C15" s="1">
        <f t="shared" si="0"/>
        <v>75000</v>
      </c>
      <c r="D15" s="4" t="s">
        <v>2</v>
      </c>
      <c r="E15" s="4" t="s">
        <v>2</v>
      </c>
      <c r="F15" s="2">
        <v>75000</v>
      </c>
      <c r="G15" s="4" t="s">
        <v>2</v>
      </c>
      <c r="H15" s="4" t="s">
        <v>2</v>
      </c>
      <c r="I15" s="4" t="s">
        <v>2</v>
      </c>
      <c r="J15" s="37" t="s">
        <v>2</v>
      </c>
      <c r="K15" s="37" t="s">
        <v>2</v>
      </c>
      <c r="L15" s="37" t="s">
        <v>2</v>
      </c>
      <c r="M15" s="37" t="s">
        <v>2</v>
      </c>
    </row>
    <row r="16" spans="1:13" ht="78.75" customHeight="1" x14ac:dyDescent="0.25">
      <c r="A16" s="8" t="s">
        <v>45</v>
      </c>
      <c r="B16" s="30" t="s">
        <v>91</v>
      </c>
      <c r="C16" s="1">
        <f t="shared" si="0"/>
        <v>155608.5</v>
      </c>
      <c r="D16" s="4" t="s">
        <v>2</v>
      </c>
      <c r="E16" s="4" t="s">
        <v>2</v>
      </c>
      <c r="F16" s="2">
        <v>155608.5</v>
      </c>
      <c r="G16" s="4" t="s">
        <v>2</v>
      </c>
      <c r="H16" s="4" t="s">
        <v>2</v>
      </c>
      <c r="I16" s="4" t="s">
        <v>2</v>
      </c>
      <c r="J16" s="37" t="s">
        <v>2</v>
      </c>
      <c r="K16" s="37" t="s">
        <v>2</v>
      </c>
      <c r="L16" s="37" t="s">
        <v>2</v>
      </c>
      <c r="M16" s="37" t="s">
        <v>2</v>
      </c>
    </row>
    <row r="17" spans="1:13" ht="76.5" customHeight="1" x14ac:dyDescent="0.25">
      <c r="A17" s="8" t="s">
        <v>46</v>
      </c>
      <c r="B17" s="31" t="s">
        <v>89</v>
      </c>
      <c r="C17" s="1">
        <f t="shared" si="0"/>
        <v>79417.3</v>
      </c>
      <c r="D17" s="4" t="s">
        <v>2</v>
      </c>
      <c r="E17" s="4" t="s">
        <v>2</v>
      </c>
      <c r="F17" s="2">
        <v>79417.3</v>
      </c>
      <c r="G17" s="4" t="s">
        <v>2</v>
      </c>
      <c r="H17" s="4" t="s">
        <v>2</v>
      </c>
      <c r="I17" s="4" t="s">
        <v>2</v>
      </c>
      <c r="J17" s="37" t="s">
        <v>2</v>
      </c>
      <c r="K17" s="37" t="s">
        <v>2</v>
      </c>
      <c r="L17" s="37" t="s">
        <v>2</v>
      </c>
      <c r="M17" s="37" t="s">
        <v>2</v>
      </c>
    </row>
    <row r="18" spans="1:13" ht="78" customHeight="1" x14ac:dyDescent="0.25">
      <c r="A18" s="8" t="s">
        <v>47</v>
      </c>
      <c r="B18" s="31" t="s">
        <v>89</v>
      </c>
      <c r="C18" s="1">
        <f t="shared" si="0"/>
        <v>85274.2</v>
      </c>
      <c r="D18" s="4" t="s">
        <v>2</v>
      </c>
      <c r="E18" s="4" t="s">
        <v>2</v>
      </c>
      <c r="F18" s="2">
        <v>85274.2</v>
      </c>
      <c r="G18" s="4" t="s">
        <v>2</v>
      </c>
      <c r="H18" s="4" t="s">
        <v>2</v>
      </c>
      <c r="I18" s="4" t="s">
        <v>2</v>
      </c>
      <c r="J18" s="37" t="s">
        <v>2</v>
      </c>
      <c r="K18" s="37" t="s">
        <v>2</v>
      </c>
      <c r="L18" s="37" t="s">
        <v>2</v>
      </c>
      <c r="M18" s="37" t="s">
        <v>2</v>
      </c>
    </row>
    <row r="19" spans="1:13" ht="93.75" customHeight="1" x14ac:dyDescent="0.25">
      <c r="A19" s="8" t="s">
        <v>48</v>
      </c>
      <c r="B19" s="31" t="s">
        <v>89</v>
      </c>
      <c r="C19" s="1">
        <f t="shared" si="0"/>
        <v>54499.6</v>
      </c>
      <c r="D19" s="4" t="s">
        <v>2</v>
      </c>
      <c r="E19" s="4" t="s">
        <v>2</v>
      </c>
      <c r="F19" s="2">
        <v>54499.6</v>
      </c>
      <c r="G19" s="4" t="s">
        <v>2</v>
      </c>
      <c r="H19" s="4" t="s">
        <v>2</v>
      </c>
      <c r="I19" s="4" t="s">
        <v>2</v>
      </c>
      <c r="J19" s="37" t="s">
        <v>2</v>
      </c>
      <c r="K19" s="37" t="s">
        <v>2</v>
      </c>
      <c r="L19" s="37" t="s">
        <v>2</v>
      </c>
      <c r="M19" s="37" t="s">
        <v>2</v>
      </c>
    </row>
    <row r="20" spans="1:13" ht="61.5" customHeight="1" x14ac:dyDescent="0.25">
      <c r="A20" s="10" t="s">
        <v>49</v>
      </c>
      <c r="B20" s="31" t="s">
        <v>89</v>
      </c>
      <c r="C20" s="1">
        <f t="shared" si="0"/>
        <v>876131.7</v>
      </c>
      <c r="D20" s="4" t="s">
        <v>2</v>
      </c>
      <c r="E20" s="4" t="s">
        <v>2</v>
      </c>
      <c r="F20" s="11">
        <v>870000</v>
      </c>
      <c r="G20" s="2">
        <v>6131.7</v>
      </c>
      <c r="H20" s="4" t="s">
        <v>2</v>
      </c>
      <c r="I20" s="4" t="s">
        <v>2</v>
      </c>
      <c r="J20" s="37" t="s">
        <v>2</v>
      </c>
      <c r="K20" s="37" t="s">
        <v>2</v>
      </c>
      <c r="L20" s="37" t="s">
        <v>2</v>
      </c>
      <c r="M20" s="37" t="s">
        <v>2</v>
      </c>
    </row>
    <row r="21" spans="1:13" ht="21" customHeight="1" x14ac:dyDescent="0.25">
      <c r="A21" s="12"/>
      <c r="B21" s="12"/>
      <c r="C21" s="36">
        <f>C12+C13+C14+C15+C16+C17+C18+C19+C20</f>
        <v>3362686.9000000004</v>
      </c>
      <c r="D21" s="4" t="s">
        <v>2</v>
      </c>
      <c r="E21" s="1">
        <f>SUM(E12:E20)</f>
        <v>1130255.6000000001</v>
      </c>
      <c r="F21" s="1">
        <f t="shared" ref="F21:G21" si="1">SUM(F12:F20)</f>
        <v>2226299.6</v>
      </c>
      <c r="G21" s="1">
        <f t="shared" si="1"/>
        <v>6131.7</v>
      </c>
      <c r="H21" s="4" t="s">
        <v>2</v>
      </c>
      <c r="I21" s="4" t="s">
        <v>2</v>
      </c>
      <c r="J21" s="37" t="s">
        <v>2</v>
      </c>
      <c r="K21" s="37" t="s">
        <v>2</v>
      </c>
      <c r="L21" s="37" t="s">
        <v>2</v>
      </c>
      <c r="M21" s="37" t="s">
        <v>2</v>
      </c>
    </row>
    <row r="22" spans="1:13" ht="22.5" customHeight="1" x14ac:dyDescent="0.25">
      <c r="A22" s="60" t="s">
        <v>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1.75" customHeight="1" x14ac:dyDescent="0.25">
      <c r="A23" s="59" t="s">
        <v>41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67.5" customHeight="1" x14ac:dyDescent="0.25">
      <c r="A24" s="8" t="s">
        <v>50</v>
      </c>
      <c r="B24" s="31" t="s">
        <v>89</v>
      </c>
      <c r="C24" s="1">
        <f>SUM(D24:I24)</f>
        <v>200000</v>
      </c>
      <c r="D24" s="4" t="s">
        <v>2</v>
      </c>
      <c r="E24" s="4" t="s">
        <v>2</v>
      </c>
      <c r="F24" s="4" t="s">
        <v>2</v>
      </c>
      <c r="G24" s="4" t="s">
        <v>2</v>
      </c>
      <c r="H24" s="4" t="s">
        <v>2</v>
      </c>
      <c r="I24" s="2">
        <v>200000</v>
      </c>
      <c r="J24" s="38">
        <v>200000</v>
      </c>
      <c r="K24" s="38">
        <v>245000</v>
      </c>
      <c r="L24" s="38">
        <v>940092.8</v>
      </c>
      <c r="M24" s="38">
        <f>SUM(J24:L24)</f>
        <v>1385092.8</v>
      </c>
    </row>
    <row r="25" spans="1:13" ht="93.75" customHeight="1" x14ac:dyDescent="0.25">
      <c r="A25" s="8" t="s">
        <v>51</v>
      </c>
      <c r="B25" s="31" t="s">
        <v>89</v>
      </c>
      <c r="C25" s="1">
        <f>SUM(D25:I25)</f>
        <v>20000</v>
      </c>
      <c r="D25" s="4" t="s">
        <v>2</v>
      </c>
      <c r="E25" s="4" t="s">
        <v>2</v>
      </c>
      <c r="F25" s="4" t="s">
        <v>2</v>
      </c>
      <c r="G25" s="4" t="s">
        <v>2</v>
      </c>
      <c r="H25" s="4" t="s">
        <v>2</v>
      </c>
      <c r="I25" s="2">
        <v>20000</v>
      </c>
      <c r="J25" s="38">
        <v>20000</v>
      </c>
      <c r="K25" s="38">
        <v>20000</v>
      </c>
      <c r="L25" s="38">
        <v>25655.200000000001</v>
      </c>
      <c r="M25" s="38">
        <f>SUM(J25:L25)</f>
        <v>65655.199999999997</v>
      </c>
    </row>
    <row r="26" spans="1:13" ht="69" customHeight="1" x14ac:dyDescent="0.25">
      <c r="A26" s="8" t="s">
        <v>52</v>
      </c>
      <c r="B26" s="31" t="s">
        <v>89</v>
      </c>
      <c r="C26" s="1">
        <f>SUM(G26:I26)</f>
        <v>957675</v>
      </c>
      <c r="D26" s="4"/>
      <c r="E26" s="4"/>
      <c r="F26" s="4"/>
      <c r="G26" s="4"/>
      <c r="H26" s="4"/>
      <c r="I26" s="2">
        <v>957675</v>
      </c>
      <c r="J26" s="38"/>
      <c r="K26" s="38"/>
      <c r="L26" s="38"/>
      <c r="M26" s="38"/>
    </row>
    <row r="27" spans="1:13" ht="93.75" customHeight="1" x14ac:dyDescent="0.25">
      <c r="A27" s="8" t="s">
        <v>53</v>
      </c>
      <c r="B27" s="32" t="s">
        <v>86</v>
      </c>
      <c r="C27" s="1">
        <f>SUM(G27:I27)</f>
        <v>3080000</v>
      </c>
      <c r="D27" s="4" t="s">
        <v>2</v>
      </c>
      <c r="E27" s="4" t="s">
        <v>2</v>
      </c>
      <c r="F27" s="4" t="s">
        <v>2</v>
      </c>
      <c r="G27" s="2">
        <v>3080000</v>
      </c>
      <c r="H27" s="4" t="s">
        <v>2</v>
      </c>
      <c r="I27" s="4" t="s">
        <v>2</v>
      </c>
      <c r="J27" s="38"/>
      <c r="K27" s="38"/>
      <c r="L27" s="38"/>
      <c r="M27" s="38"/>
    </row>
    <row r="28" spans="1:13" ht="98.25" customHeight="1" x14ac:dyDescent="0.25">
      <c r="A28" s="8" t="s">
        <v>65</v>
      </c>
      <c r="B28" s="32" t="s">
        <v>86</v>
      </c>
      <c r="C28" s="1">
        <f>SUM(G28:I28)</f>
        <v>10000</v>
      </c>
      <c r="D28" s="4" t="s">
        <v>2</v>
      </c>
      <c r="E28" s="4" t="s">
        <v>2</v>
      </c>
      <c r="F28" s="4" t="s">
        <v>2</v>
      </c>
      <c r="G28" s="2">
        <v>10000</v>
      </c>
      <c r="H28" s="4" t="s">
        <v>2</v>
      </c>
      <c r="I28" s="4" t="s">
        <v>2</v>
      </c>
      <c r="J28" s="38"/>
      <c r="K28" s="38"/>
      <c r="L28" s="38"/>
      <c r="M28" s="38"/>
    </row>
    <row r="29" spans="1:13" ht="115.5" customHeight="1" x14ac:dyDescent="0.25">
      <c r="A29" s="8" t="s">
        <v>54</v>
      </c>
      <c r="B29" s="32" t="s">
        <v>86</v>
      </c>
      <c r="C29" s="1">
        <f t="shared" ref="C29:C31" si="2">SUM(G29:I29)</f>
        <v>3035571.5</v>
      </c>
      <c r="D29" s="4" t="s">
        <v>2</v>
      </c>
      <c r="E29" s="4" t="s">
        <v>2</v>
      </c>
      <c r="F29" s="4" t="s">
        <v>2</v>
      </c>
      <c r="G29" s="4" t="s">
        <v>2</v>
      </c>
      <c r="H29" s="2">
        <v>3035571.5</v>
      </c>
      <c r="I29" s="4" t="s">
        <v>2</v>
      </c>
      <c r="J29" s="38"/>
      <c r="K29" s="38"/>
      <c r="L29" s="38"/>
      <c r="M29" s="38"/>
    </row>
    <row r="30" spans="1:13" ht="128.25" customHeight="1" x14ac:dyDescent="0.25">
      <c r="A30" s="8" t="s">
        <v>66</v>
      </c>
      <c r="B30" s="32" t="s">
        <v>86</v>
      </c>
      <c r="C30" s="1">
        <f t="shared" si="2"/>
        <v>30000</v>
      </c>
      <c r="D30" s="4" t="s">
        <v>2</v>
      </c>
      <c r="E30" s="4" t="s">
        <v>2</v>
      </c>
      <c r="F30" s="4" t="s">
        <v>2</v>
      </c>
      <c r="G30" s="4" t="s">
        <v>2</v>
      </c>
      <c r="H30" s="2">
        <v>30000</v>
      </c>
      <c r="I30" s="4" t="s">
        <v>2</v>
      </c>
      <c r="J30" s="38"/>
      <c r="K30" s="38"/>
      <c r="L30" s="38"/>
      <c r="M30" s="38"/>
    </row>
    <row r="31" spans="1:13" ht="112.5" customHeight="1" x14ac:dyDescent="0.25">
      <c r="A31" s="8" t="s">
        <v>92</v>
      </c>
      <c r="B31" s="32" t="s">
        <v>86</v>
      </c>
      <c r="C31" s="1">
        <f t="shared" si="2"/>
        <v>6613976.5999999996</v>
      </c>
      <c r="D31" s="4" t="s">
        <v>2</v>
      </c>
      <c r="E31" s="4" t="s">
        <v>2</v>
      </c>
      <c r="F31" s="4" t="s">
        <v>2</v>
      </c>
      <c r="G31" s="4" t="s">
        <v>2</v>
      </c>
      <c r="H31" s="4" t="s">
        <v>2</v>
      </c>
      <c r="I31" s="2">
        <v>6613976.5999999996</v>
      </c>
      <c r="J31" s="38"/>
      <c r="K31" s="38"/>
      <c r="L31" s="38"/>
      <c r="M31" s="38"/>
    </row>
    <row r="32" spans="1:13" ht="127.5" customHeight="1" x14ac:dyDescent="0.25">
      <c r="A32" s="8" t="s">
        <v>66</v>
      </c>
      <c r="B32" s="32" t="s">
        <v>86</v>
      </c>
      <c r="C32" s="1">
        <f t="shared" ref="C32" si="3">SUM(I32:K32)</f>
        <v>300000</v>
      </c>
      <c r="D32" s="4" t="s">
        <v>2</v>
      </c>
      <c r="E32" s="4" t="s">
        <v>2</v>
      </c>
      <c r="F32" s="4" t="s">
        <v>2</v>
      </c>
      <c r="G32" s="4" t="s">
        <v>2</v>
      </c>
      <c r="H32" s="4" t="s">
        <v>2</v>
      </c>
      <c r="I32" s="2">
        <v>300000</v>
      </c>
      <c r="J32" s="38"/>
      <c r="K32" s="38"/>
      <c r="L32" s="38"/>
      <c r="M32" s="38"/>
    </row>
    <row r="33" spans="1:13" ht="21.75" customHeight="1" x14ac:dyDescent="0.25">
      <c r="A33" s="13"/>
      <c r="B33" s="13"/>
      <c r="C33" s="36">
        <f>SUM(C24:C32)</f>
        <v>14247223.1</v>
      </c>
      <c r="D33" s="4" t="s">
        <v>2</v>
      </c>
      <c r="E33" s="4" t="s">
        <v>2</v>
      </c>
      <c r="F33" s="4" t="s">
        <v>2</v>
      </c>
      <c r="G33" s="1">
        <f t="shared" ref="G33:M33" si="4">SUM(G24:G32)</f>
        <v>3090000</v>
      </c>
      <c r="H33" s="1">
        <f t="shared" si="4"/>
        <v>3065571.5</v>
      </c>
      <c r="I33" s="1">
        <f t="shared" si="4"/>
        <v>8091651.5999999996</v>
      </c>
      <c r="J33" s="39">
        <f t="shared" si="4"/>
        <v>220000</v>
      </c>
      <c r="K33" s="39">
        <f t="shared" si="4"/>
        <v>265000</v>
      </c>
      <c r="L33" s="39">
        <f t="shared" si="4"/>
        <v>965748</v>
      </c>
      <c r="M33" s="39">
        <f t="shared" si="4"/>
        <v>1450748</v>
      </c>
    </row>
    <row r="34" spans="1:13" ht="26.25" customHeight="1" x14ac:dyDescent="0.25">
      <c r="A34" s="59" t="s">
        <v>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ht="54" customHeight="1" x14ac:dyDescent="0.25">
      <c r="A35" s="12" t="s">
        <v>14</v>
      </c>
      <c r="B35" s="31" t="s">
        <v>89</v>
      </c>
      <c r="C35" s="1">
        <f t="shared" ref="C35:C40" si="5">SUM(D35:L35)</f>
        <v>3481306.2</v>
      </c>
      <c r="D35" s="4" t="s">
        <v>2</v>
      </c>
      <c r="E35" s="4" t="s">
        <v>2</v>
      </c>
      <c r="F35" s="4" t="s">
        <v>2</v>
      </c>
      <c r="G35" s="14">
        <v>1740000</v>
      </c>
      <c r="H35" s="14">
        <v>1741306.2</v>
      </c>
      <c r="I35" s="4" t="s">
        <v>2</v>
      </c>
      <c r="J35" s="37" t="s">
        <v>2</v>
      </c>
      <c r="K35" s="37" t="s">
        <v>2</v>
      </c>
      <c r="L35" s="37" t="s">
        <v>2</v>
      </c>
      <c r="M35" s="37" t="s">
        <v>2</v>
      </c>
    </row>
    <row r="36" spans="1:13" ht="53.25" customHeight="1" x14ac:dyDescent="0.25">
      <c r="A36" s="12" t="s">
        <v>15</v>
      </c>
      <c r="B36" s="31" t="s">
        <v>89</v>
      </c>
      <c r="C36" s="1">
        <f t="shared" si="5"/>
        <v>1306830.5</v>
      </c>
      <c r="D36" s="4" t="s">
        <v>2</v>
      </c>
      <c r="E36" s="4" t="s">
        <v>2</v>
      </c>
      <c r="F36" s="4" t="s">
        <v>2</v>
      </c>
      <c r="G36" s="14">
        <v>183038.3</v>
      </c>
      <c r="H36" s="14">
        <v>1123792.2</v>
      </c>
      <c r="I36" s="4" t="s">
        <v>2</v>
      </c>
      <c r="J36" s="37" t="s">
        <v>2</v>
      </c>
      <c r="K36" s="37" t="s">
        <v>2</v>
      </c>
      <c r="L36" s="37" t="s">
        <v>2</v>
      </c>
      <c r="M36" s="37" t="s">
        <v>2</v>
      </c>
    </row>
    <row r="37" spans="1:13" ht="87" customHeight="1" x14ac:dyDescent="0.25">
      <c r="A37" s="12" t="s">
        <v>67</v>
      </c>
      <c r="B37" s="31" t="s">
        <v>89</v>
      </c>
      <c r="C37" s="1">
        <f t="shared" si="5"/>
        <v>104900</v>
      </c>
      <c r="D37" s="4" t="s">
        <v>2</v>
      </c>
      <c r="E37" s="4" t="s">
        <v>2</v>
      </c>
      <c r="F37" s="4" t="s">
        <v>2</v>
      </c>
      <c r="G37" s="4" t="s">
        <v>2</v>
      </c>
      <c r="H37" s="14">
        <v>104900</v>
      </c>
      <c r="I37" s="4" t="s">
        <v>2</v>
      </c>
      <c r="J37" s="37" t="s">
        <v>2</v>
      </c>
      <c r="K37" s="37" t="s">
        <v>2</v>
      </c>
      <c r="L37" s="37" t="s">
        <v>2</v>
      </c>
      <c r="M37" s="37" t="s">
        <v>2</v>
      </c>
    </row>
    <row r="38" spans="1:13" ht="85.5" customHeight="1" x14ac:dyDescent="0.25">
      <c r="A38" s="12" t="s">
        <v>68</v>
      </c>
      <c r="B38" s="31" t="s">
        <v>89</v>
      </c>
      <c r="C38" s="1">
        <f t="shared" si="5"/>
        <v>585276.19999999995</v>
      </c>
      <c r="D38" s="4" t="s">
        <v>2</v>
      </c>
      <c r="E38" s="4" t="s">
        <v>2</v>
      </c>
      <c r="F38" s="4" t="s">
        <v>2</v>
      </c>
      <c r="G38" s="14">
        <v>310041.8</v>
      </c>
      <c r="H38" s="14">
        <v>275234.40000000002</v>
      </c>
      <c r="I38" s="4" t="s">
        <v>2</v>
      </c>
      <c r="J38" s="37" t="s">
        <v>2</v>
      </c>
      <c r="K38" s="37" t="s">
        <v>2</v>
      </c>
      <c r="L38" s="37" t="s">
        <v>2</v>
      </c>
      <c r="M38" s="37" t="s">
        <v>2</v>
      </c>
    </row>
    <row r="39" spans="1:13" ht="84" customHeight="1" x14ac:dyDescent="0.25">
      <c r="A39" s="12" t="s">
        <v>69</v>
      </c>
      <c r="B39" s="31" t="s">
        <v>89</v>
      </c>
      <c r="C39" s="1">
        <f t="shared" si="5"/>
        <v>10000</v>
      </c>
      <c r="D39" s="4" t="s">
        <v>2</v>
      </c>
      <c r="E39" s="4" t="s">
        <v>2</v>
      </c>
      <c r="F39" s="4" t="s">
        <v>2</v>
      </c>
      <c r="G39" s="4" t="s">
        <v>2</v>
      </c>
      <c r="H39" s="14">
        <v>10000</v>
      </c>
      <c r="I39" s="4" t="s">
        <v>2</v>
      </c>
      <c r="J39" s="37" t="s">
        <v>2</v>
      </c>
      <c r="K39" s="37" t="s">
        <v>2</v>
      </c>
      <c r="L39" s="37" t="s">
        <v>2</v>
      </c>
      <c r="M39" s="37" t="s">
        <v>2</v>
      </c>
    </row>
    <row r="40" spans="1:13" ht="86.25" customHeight="1" x14ac:dyDescent="0.25">
      <c r="A40" s="12" t="s">
        <v>70</v>
      </c>
      <c r="B40" s="31" t="s">
        <v>89</v>
      </c>
      <c r="C40" s="1">
        <f t="shared" si="5"/>
        <v>80000</v>
      </c>
      <c r="D40" s="4" t="s">
        <v>2</v>
      </c>
      <c r="E40" s="4" t="s">
        <v>2</v>
      </c>
      <c r="F40" s="4" t="s">
        <v>2</v>
      </c>
      <c r="G40" s="14">
        <v>40000</v>
      </c>
      <c r="H40" s="14">
        <v>40000</v>
      </c>
      <c r="I40" s="4" t="s">
        <v>2</v>
      </c>
      <c r="J40" s="37" t="s">
        <v>2</v>
      </c>
      <c r="K40" s="37" t="s">
        <v>2</v>
      </c>
      <c r="L40" s="37" t="s">
        <v>2</v>
      </c>
      <c r="M40" s="37" t="s">
        <v>2</v>
      </c>
    </row>
    <row r="41" spans="1:13" ht="101.25" customHeight="1" x14ac:dyDescent="0.25">
      <c r="A41" s="12" t="s">
        <v>71</v>
      </c>
      <c r="B41" s="30" t="s">
        <v>91</v>
      </c>
      <c r="C41" s="1">
        <f>SUM(G41:I41)</f>
        <v>125000</v>
      </c>
      <c r="D41" s="4" t="s">
        <v>2</v>
      </c>
      <c r="E41" s="4" t="s">
        <v>2</v>
      </c>
      <c r="F41" s="4" t="s">
        <v>2</v>
      </c>
      <c r="G41" s="4" t="s">
        <v>2</v>
      </c>
      <c r="H41" s="4" t="s">
        <v>2</v>
      </c>
      <c r="I41" s="14">
        <v>125000</v>
      </c>
      <c r="J41" s="40">
        <v>125000</v>
      </c>
      <c r="K41" s="40">
        <v>125000</v>
      </c>
      <c r="L41" s="40">
        <v>128525.8</v>
      </c>
      <c r="M41" s="40">
        <f>SUM(J41:L41)</f>
        <v>378525.8</v>
      </c>
    </row>
    <row r="42" spans="1:13" ht="21" customHeight="1" x14ac:dyDescent="0.25">
      <c r="A42" s="12"/>
      <c r="B42" s="12"/>
      <c r="C42" s="36">
        <f>SUM(C35:C41)</f>
        <v>5693312.9000000004</v>
      </c>
      <c r="D42" s="4" t="s">
        <v>2</v>
      </c>
      <c r="E42" s="4" t="s">
        <v>2</v>
      </c>
      <c r="F42" s="4" t="s">
        <v>2</v>
      </c>
      <c r="G42" s="1">
        <f>SUM(G35:G41)</f>
        <v>2273080.1</v>
      </c>
      <c r="H42" s="1">
        <f>SUM(H35:H41)</f>
        <v>3295232.8</v>
      </c>
      <c r="I42" s="1">
        <f>SUM(I35:I41)</f>
        <v>125000</v>
      </c>
      <c r="J42" s="41">
        <f t="shared" ref="J42:L42" si="6">SUM(J41)</f>
        <v>125000</v>
      </c>
      <c r="K42" s="41">
        <f t="shared" si="6"/>
        <v>125000</v>
      </c>
      <c r="L42" s="41">
        <f t="shared" si="6"/>
        <v>128525.8</v>
      </c>
      <c r="M42" s="41">
        <f>SUM(J42:L42)</f>
        <v>378525.8</v>
      </c>
    </row>
    <row r="43" spans="1:13" ht="27" customHeight="1" x14ac:dyDescent="0.25">
      <c r="A43" s="59" t="s">
        <v>1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3" ht="51.75" customHeight="1" x14ac:dyDescent="0.25">
      <c r="A44" s="8" t="s">
        <v>56</v>
      </c>
      <c r="B44" s="31" t="s">
        <v>89</v>
      </c>
      <c r="C44" s="1">
        <f>SUM(D44:L44)</f>
        <v>1382041.8</v>
      </c>
      <c r="D44" s="4" t="s">
        <v>2</v>
      </c>
      <c r="E44" s="4" t="s">
        <v>2</v>
      </c>
      <c r="F44" s="4" t="s">
        <v>2</v>
      </c>
      <c r="G44" s="2">
        <v>190000</v>
      </c>
      <c r="H44" s="2">
        <v>609618.5</v>
      </c>
      <c r="I44" s="2">
        <v>582423.30000000005</v>
      </c>
      <c r="J44" s="37" t="s">
        <v>2</v>
      </c>
      <c r="K44" s="37" t="s">
        <v>2</v>
      </c>
      <c r="L44" s="37" t="s">
        <v>2</v>
      </c>
      <c r="M44" s="37" t="s">
        <v>2</v>
      </c>
    </row>
    <row r="45" spans="1:13" ht="51.75" customHeight="1" x14ac:dyDescent="0.25">
      <c r="A45" s="8" t="s">
        <v>57</v>
      </c>
      <c r="B45" s="31" t="s">
        <v>89</v>
      </c>
      <c r="C45" s="4" t="s">
        <v>2</v>
      </c>
      <c r="D45" s="4" t="s">
        <v>2</v>
      </c>
      <c r="E45" s="4" t="s">
        <v>2</v>
      </c>
      <c r="F45" s="4" t="s">
        <v>2</v>
      </c>
      <c r="G45" s="4" t="s">
        <v>2</v>
      </c>
      <c r="H45" s="4" t="s">
        <v>2</v>
      </c>
      <c r="I45" s="4" t="s">
        <v>2</v>
      </c>
      <c r="J45" s="38">
        <v>1163830.8999999999</v>
      </c>
      <c r="K45" s="38">
        <v>1143244.6000000001</v>
      </c>
      <c r="L45" s="38">
        <v>1545700</v>
      </c>
      <c r="M45" s="38">
        <f>SUM(J45:L45)</f>
        <v>3852775.5</v>
      </c>
    </row>
    <row r="46" spans="1:13" ht="82.5" customHeight="1" x14ac:dyDescent="0.25">
      <c r="A46" s="8" t="s">
        <v>72</v>
      </c>
      <c r="B46" s="31" t="s">
        <v>89</v>
      </c>
      <c r="C46" s="1">
        <f>SUM(D46:L46)</f>
        <v>65000</v>
      </c>
      <c r="D46" s="4" t="s">
        <v>2</v>
      </c>
      <c r="E46" s="4" t="s">
        <v>2</v>
      </c>
      <c r="F46" s="4" t="s">
        <v>2</v>
      </c>
      <c r="G46" s="2">
        <v>10000</v>
      </c>
      <c r="H46" s="2">
        <v>30000</v>
      </c>
      <c r="I46" s="2">
        <v>25000</v>
      </c>
      <c r="J46" s="37" t="s">
        <v>2</v>
      </c>
      <c r="K46" s="37" t="s">
        <v>2</v>
      </c>
      <c r="L46" s="37" t="s">
        <v>2</v>
      </c>
      <c r="M46" s="37" t="s">
        <v>2</v>
      </c>
    </row>
    <row r="47" spans="1:13" ht="81" customHeight="1" x14ac:dyDescent="0.25">
      <c r="A47" s="8" t="s">
        <v>73</v>
      </c>
      <c r="B47" s="31" t="s">
        <v>89</v>
      </c>
      <c r="C47" s="4" t="s">
        <v>2</v>
      </c>
      <c r="D47" s="4" t="s">
        <v>2</v>
      </c>
      <c r="E47" s="4" t="s">
        <v>2</v>
      </c>
      <c r="F47" s="4" t="s">
        <v>2</v>
      </c>
      <c r="G47" s="4" t="s">
        <v>2</v>
      </c>
      <c r="H47" s="4" t="s">
        <v>2</v>
      </c>
      <c r="I47" s="4" t="s">
        <v>2</v>
      </c>
      <c r="J47" s="38">
        <v>50000</v>
      </c>
      <c r="K47" s="38">
        <v>50000</v>
      </c>
      <c r="L47" s="38">
        <v>50713.599999999999</v>
      </c>
      <c r="M47" s="38">
        <f>SUM(J47:L47)</f>
        <v>150713.60000000001</v>
      </c>
    </row>
    <row r="48" spans="1:13" ht="93" customHeight="1" x14ac:dyDescent="0.25">
      <c r="A48" s="8" t="s">
        <v>74</v>
      </c>
      <c r="B48" s="30" t="s">
        <v>91</v>
      </c>
      <c r="C48" s="1">
        <f>SUM(D48:L48)</f>
        <v>600000</v>
      </c>
      <c r="D48" s="4" t="s">
        <v>2</v>
      </c>
      <c r="E48" s="4" t="s">
        <v>2</v>
      </c>
      <c r="F48" s="4" t="s">
        <v>2</v>
      </c>
      <c r="G48" s="2">
        <v>250000</v>
      </c>
      <c r="H48" s="2">
        <v>350000</v>
      </c>
      <c r="I48" s="4" t="s">
        <v>2</v>
      </c>
      <c r="J48" s="37" t="s">
        <v>2</v>
      </c>
      <c r="K48" s="37" t="s">
        <v>2</v>
      </c>
      <c r="L48" s="37" t="s">
        <v>2</v>
      </c>
      <c r="M48" s="37" t="s">
        <v>2</v>
      </c>
    </row>
    <row r="49" spans="1:15" ht="136.5" customHeight="1" x14ac:dyDescent="0.25">
      <c r="A49" s="8" t="s">
        <v>75</v>
      </c>
      <c r="B49" s="33" t="s">
        <v>90</v>
      </c>
      <c r="C49" s="1">
        <f>SUM(D49:L49)</f>
        <v>1509463.2999999998</v>
      </c>
      <c r="D49" s="4" t="s">
        <v>2</v>
      </c>
      <c r="E49" s="4" t="s">
        <v>2</v>
      </c>
      <c r="F49" s="4" t="s">
        <v>2</v>
      </c>
      <c r="G49" s="2">
        <v>250000</v>
      </c>
      <c r="H49" s="2">
        <v>266072.09999999998</v>
      </c>
      <c r="I49" s="2">
        <v>993391.2</v>
      </c>
      <c r="J49" s="37" t="s">
        <v>2</v>
      </c>
      <c r="K49" s="37" t="s">
        <v>2</v>
      </c>
      <c r="L49" s="37" t="s">
        <v>2</v>
      </c>
      <c r="M49" s="37" t="s">
        <v>2</v>
      </c>
    </row>
    <row r="50" spans="1:15" ht="137.25" customHeight="1" x14ac:dyDescent="0.25">
      <c r="A50" s="8" t="s">
        <v>76</v>
      </c>
      <c r="B50" s="33" t="s">
        <v>90</v>
      </c>
      <c r="C50" s="4" t="s">
        <v>2</v>
      </c>
      <c r="D50" s="4" t="s">
        <v>2</v>
      </c>
      <c r="E50" s="4" t="s">
        <v>2</v>
      </c>
      <c r="F50" s="4" t="s">
        <v>2</v>
      </c>
      <c r="G50" s="4" t="s">
        <v>2</v>
      </c>
      <c r="H50" s="4" t="s">
        <v>2</v>
      </c>
      <c r="I50" s="4" t="s">
        <v>2</v>
      </c>
      <c r="J50" s="38">
        <v>776943.3</v>
      </c>
      <c r="K50" s="38">
        <v>774390.4</v>
      </c>
      <c r="L50" s="38">
        <v>766959.1</v>
      </c>
      <c r="M50" s="38">
        <f>SUM(J50:L50)</f>
        <v>2318292.8000000003</v>
      </c>
    </row>
    <row r="51" spans="1:15" ht="67.5" customHeight="1" x14ac:dyDescent="0.25">
      <c r="A51" s="45" t="s">
        <v>16</v>
      </c>
      <c r="B51" s="32" t="s">
        <v>86</v>
      </c>
      <c r="C51" s="46">
        <f>SUM(D51:L51)</f>
        <v>24421415.700000003</v>
      </c>
      <c r="D51" s="4" t="s">
        <v>2</v>
      </c>
      <c r="E51" s="4" t="s">
        <v>2</v>
      </c>
      <c r="F51" s="4" t="s">
        <v>2</v>
      </c>
      <c r="G51" s="2">
        <v>1800000</v>
      </c>
      <c r="H51" s="2">
        <v>14164284.800000001</v>
      </c>
      <c r="I51" s="2">
        <v>8457130.9000000004</v>
      </c>
      <c r="J51" s="37" t="s">
        <v>2</v>
      </c>
      <c r="K51" s="37" t="s">
        <v>2</v>
      </c>
      <c r="L51" s="37" t="s">
        <v>2</v>
      </c>
      <c r="M51" s="37" t="s">
        <v>2</v>
      </c>
      <c r="O51" s="50"/>
    </row>
    <row r="52" spans="1:15" ht="67.5" customHeight="1" x14ac:dyDescent="0.25">
      <c r="A52" s="45" t="s">
        <v>17</v>
      </c>
      <c r="B52" s="32" t="s">
        <v>86</v>
      </c>
      <c r="C52" s="47" t="s">
        <v>2</v>
      </c>
      <c r="D52" s="4" t="s">
        <v>2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38">
        <v>6041027.5</v>
      </c>
      <c r="K52" s="38">
        <v>9137122.6999999993</v>
      </c>
      <c r="L52" s="38">
        <v>10767000</v>
      </c>
      <c r="M52" s="38">
        <f>SUM(J52:L52)</f>
        <v>25945150.199999999</v>
      </c>
    </row>
    <row r="53" spans="1:15" ht="109.5" customHeight="1" x14ac:dyDescent="0.25">
      <c r="A53" s="45" t="s">
        <v>77</v>
      </c>
      <c r="B53" s="32" t="s">
        <v>86</v>
      </c>
      <c r="C53" s="46">
        <f>SUM(D53:L53)</f>
        <v>170000</v>
      </c>
      <c r="D53" s="4" t="s">
        <v>2</v>
      </c>
      <c r="E53" s="4" t="s">
        <v>2</v>
      </c>
      <c r="F53" s="4" t="s">
        <v>2</v>
      </c>
      <c r="G53" s="14">
        <v>50000</v>
      </c>
      <c r="H53" s="14">
        <v>50000</v>
      </c>
      <c r="I53" s="2">
        <v>70000</v>
      </c>
      <c r="J53" s="37" t="s">
        <v>2</v>
      </c>
      <c r="K53" s="37" t="s">
        <v>2</v>
      </c>
      <c r="L53" s="37" t="s">
        <v>2</v>
      </c>
      <c r="M53" s="37" t="s">
        <v>2</v>
      </c>
    </row>
    <row r="54" spans="1:15" ht="108" customHeight="1" x14ac:dyDescent="0.25">
      <c r="A54" s="8" t="s">
        <v>78</v>
      </c>
      <c r="B54" s="32" t="s">
        <v>86</v>
      </c>
      <c r="C54" s="4" t="s">
        <v>2</v>
      </c>
      <c r="D54" s="4" t="s">
        <v>2</v>
      </c>
      <c r="E54" s="4" t="s">
        <v>2</v>
      </c>
      <c r="F54" s="4" t="s">
        <v>2</v>
      </c>
      <c r="G54" s="4" t="s">
        <v>2</v>
      </c>
      <c r="H54" s="4" t="s">
        <v>2</v>
      </c>
      <c r="I54" s="4" t="s">
        <v>2</v>
      </c>
      <c r="J54" s="38">
        <v>55000</v>
      </c>
      <c r="K54" s="38">
        <v>90000</v>
      </c>
      <c r="L54" s="38">
        <v>100912.3</v>
      </c>
      <c r="M54" s="38">
        <f>SUM(J54:L54)</f>
        <v>245912.3</v>
      </c>
    </row>
    <row r="55" spans="1:15" ht="123" customHeight="1" x14ac:dyDescent="0.25">
      <c r="A55" s="45" t="s">
        <v>18</v>
      </c>
      <c r="B55" s="44" t="s">
        <v>91</v>
      </c>
      <c r="C55" s="46">
        <f>SUM(D55:L55)</f>
        <v>155020</v>
      </c>
      <c r="D55" s="4" t="s">
        <v>2</v>
      </c>
      <c r="E55" s="4" t="s">
        <v>2</v>
      </c>
      <c r="F55" s="4" t="s">
        <v>2</v>
      </c>
      <c r="G55" s="14">
        <v>80000</v>
      </c>
      <c r="H55" s="14">
        <v>75020</v>
      </c>
      <c r="I55" s="4" t="s">
        <v>2</v>
      </c>
      <c r="J55" s="37" t="s">
        <v>2</v>
      </c>
      <c r="K55" s="37" t="s">
        <v>2</v>
      </c>
      <c r="L55" s="37" t="s">
        <v>2</v>
      </c>
      <c r="M55" s="37" t="s">
        <v>2</v>
      </c>
    </row>
    <row r="56" spans="1:15" ht="93.75" customHeight="1" x14ac:dyDescent="0.25">
      <c r="A56" s="8" t="s">
        <v>79</v>
      </c>
      <c r="B56" s="33" t="s">
        <v>90</v>
      </c>
      <c r="C56" s="1">
        <f>SUM(D56:L56)</f>
        <v>100000</v>
      </c>
      <c r="D56" s="4" t="s">
        <v>2</v>
      </c>
      <c r="E56" s="4" t="s">
        <v>2</v>
      </c>
      <c r="F56" s="4" t="s">
        <v>2</v>
      </c>
      <c r="G56" s="14">
        <v>100000</v>
      </c>
      <c r="H56" s="4" t="s">
        <v>2</v>
      </c>
      <c r="I56" s="4" t="s">
        <v>2</v>
      </c>
      <c r="J56" s="37" t="s">
        <v>2</v>
      </c>
      <c r="K56" s="37" t="s">
        <v>2</v>
      </c>
      <c r="L56" s="37" t="s">
        <v>2</v>
      </c>
      <c r="M56" s="37" t="s">
        <v>2</v>
      </c>
    </row>
    <row r="57" spans="1:15" ht="94.5" customHeight="1" x14ac:dyDescent="0.25">
      <c r="A57" s="8" t="s">
        <v>55</v>
      </c>
      <c r="B57" s="33" t="s">
        <v>90</v>
      </c>
      <c r="C57" s="1">
        <f>SUM(D57:L57)</f>
        <v>1000000</v>
      </c>
      <c r="D57" s="4" t="s">
        <v>2</v>
      </c>
      <c r="E57" s="4" t="s">
        <v>2</v>
      </c>
      <c r="F57" s="4" t="s">
        <v>2</v>
      </c>
      <c r="G57" s="4" t="s">
        <v>2</v>
      </c>
      <c r="H57" s="14">
        <v>1000000</v>
      </c>
      <c r="I57" s="4" t="s">
        <v>2</v>
      </c>
      <c r="J57" s="37" t="s">
        <v>2</v>
      </c>
      <c r="K57" s="37" t="s">
        <v>2</v>
      </c>
      <c r="L57" s="37" t="s">
        <v>2</v>
      </c>
      <c r="M57" s="37" t="s">
        <v>2</v>
      </c>
    </row>
    <row r="58" spans="1:15" ht="123.75" customHeight="1" x14ac:dyDescent="0.25">
      <c r="A58" s="8" t="s">
        <v>80</v>
      </c>
      <c r="B58" s="33" t="s">
        <v>90</v>
      </c>
      <c r="C58" s="1">
        <f>SUM(D58:L58)</f>
        <v>140000</v>
      </c>
      <c r="D58" s="4" t="s">
        <v>2</v>
      </c>
      <c r="E58" s="4" t="s">
        <v>2</v>
      </c>
      <c r="F58" s="4" t="s">
        <v>2</v>
      </c>
      <c r="G58" s="4" t="s">
        <v>2</v>
      </c>
      <c r="H58" s="4" t="s">
        <v>2</v>
      </c>
      <c r="I58" s="2">
        <v>140000</v>
      </c>
      <c r="J58" s="37" t="s">
        <v>2</v>
      </c>
      <c r="K58" s="37" t="s">
        <v>2</v>
      </c>
      <c r="L58" s="37" t="s">
        <v>2</v>
      </c>
      <c r="M58" s="37" t="s">
        <v>2</v>
      </c>
    </row>
    <row r="59" spans="1:15" ht="110.4" x14ac:dyDescent="0.25">
      <c r="A59" s="8" t="s">
        <v>81</v>
      </c>
      <c r="B59" s="33" t="s">
        <v>90</v>
      </c>
      <c r="C59" s="4" t="s">
        <v>2</v>
      </c>
      <c r="D59" s="4" t="s">
        <v>2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38">
        <v>100000</v>
      </c>
      <c r="K59" s="38">
        <v>100000</v>
      </c>
      <c r="L59" s="38">
        <v>100000</v>
      </c>
      <c r="M59" s="38">
        <f>SUM(J59:L59)</f>
        <v>300000</v>
      </c>
    </row>
    <row r="60" spans="1:15" ht="119.25" customHeight="1" x14ac:dyDescent="0.25">
      <c r="A60" s="8" t="s">
        <v>82</v>
      </c>
      <c r="B60" s="33" t="s">
        <v>90</v>
      </c>
      <c r="C60" s="1">
        <f>SUM(D60:L60)</f>
        <v>860000</v>
      </c>
      <c r="D60" s="4" t="s">
        <v>2</v>
      </c>
      <c r="E60" s="4" t="s">
        <v>2</v>
      </c>
      <c r="F60" s="4" t="s">
        <v>2</v>
      </c>
      <c r="G60" s="4" t="s">
        <v>2</v>
      </c>
      <c r="H60" s="4" t="s">
        <v>2</v>
      </c>
      <c r="I60" s="2">
        <v>860000</v>
      </c>
      <c r="J60" s="37" t="s">
        <v>2</v>
      </c>
      <c r="K60" s="37" t="s">
        <v>2</v>
      </c>
      <c r="L60" s="37" t="s">
        <v>2</v>
      </c>
      <c r="M60" s="37" t="s">
        <v>2</v>
      </c>
    </row>
    <row r="61" spans="1:15" ht="122.25" customHeight="1" x14ac:dyDescent="0.25">
      <c r="A61" s="8" t="s">
        <v>83</v>
      </c>
      <c r="B61" s="33" t="s">
        <v>90</v>
      </c>
      <c r="C61" s="4" t="s">
        <v>2</v>
      </c>
      <c r="D61" s="4" t="s">
        <v>2</v>
      </c>
      <c r="E61" s="4" t="s">
        <v>2</v>
      </c>
      <c r="F61" s="4" t="s">
        <v>2</v>
      </c>
      <c r="G61" s="4" t="s">
        <v>2</v>
      </c>
      <c r="H61" s="4" t="s">
        <v>2</v>
      </c>
      <c r="I61" s="4" t="s">
        <v>2</v>
      </c>
      <c r="J61" s="38">
        <v>900000</v>
      </c>
      <c r="K61" s="38">
        <v>900000</v>
      </c>
      <c r="L61" s="38">
        <v>1907413.6</v>
      </c>
      <c r="M61" s="38">
        <f>SUM(J61:L61)</f>
        <v>3707413.6</v>
      </c>
    </row>
    <row r="62" spans="1:15" ht="109.5" customHeight="1" x14ac:dyDescent="0.25">
      <c r="A62" s="8" t="s">
        <v>19</v>
      </c>
      <c r="B62" s="32" t="s">
        <v>86</v>
      </c>
      <c r="C62" s="1">
        <f>SUM(D62:L62)</f>
        <v>5281920.5999999996</v>
      </c>
      <c r="D62" s="4" t="s">
        <v>2</v>
      </c>
      <c r="E62" s="4" t="s">
        <v>2</v>
      </c>
      <c r="F62" s="4" t="s">
        <v>2</v>
      </c>
      <c r="G62" s="4" t="s">
        <v>2</v>
      </c>
      <c r="H62" s="4" t="s">
        <v>2</v>
      </c>
      <c r="I62" s="2">
        <v>5281920.5999999996</v>
      </c>
      <c r="J62" s="37" t="s">
        <v>2</v>
      </c>
      <c r="K62" s="37" t="s">
        <v>2</v>
      </c>
      <c r="L62" s="37" t="s">
        <v>2</v>
      </c>
      <c r="M62" s="37" t="s">
        <v>2</v>
      </c>
    </row>
    <row r="63" spans="1:15" ht="109.5" customHeight="1" x14ac:dyDescent="0.25">
      <c r="A63" s="8" t="s">
        <v>20</v>
      </c>
      <c r="B63" s="32" t="s">
        <v>86</v>
      </c>
      <c r="C63" s="4" t="s">
        <v>2</v>
      </c>
      <c r="D63" s="4" t="s">
        <v>2</v>
      </c>
      <c r="E63" s="4" t="s">
        <v>2</v>
      </c>
      <c r="F63" s="4" t="s">
        <v>2</v>
      </c>
      <c r="G63" s="4" t="s">
        <v>2</v>
      </c>
      <c r="H63" s="4" t="s">
        <v>2</v>
      </c>
      <c r="I63" s="4" t="s">
        <v>2</v>
      </c>
      <c r="J63" s="38">
        <v>3300000</v>
      </c>
      <c r="K63" s="37" t="s">
        <v>2</v>
      </c>
      <c r="L63" s="37" t="s">
        <v>2</v>
      </c>
      <c r="M63" s="38">
        <f>SUM(J63:L63)</f>
        <v>3300000</v>
      </c>
    </row>
    <row r="64" spans="1:15" ht="146.25" customHeight="1" x14ac:dyDescent="0.25">
      <c r="A64" s="8" t="s">
        <v>84</v>
      </c>
      <c r="B64" s="32" t="s">
        <v>86</v>
      </c>
      <c r="C64" s="1">
        <f>SUM(D64:L64)</f>
        <v>50000</v>
      </c>
      <c r="D64" s="4" t="s">
        <v>2</v>
      </c>
      <c r="E64" s="4" t="s">
        <v>2</v>
      </c>
      <c r="F64" s="4" t="s">
        <v>2</v>
      </c>
      <c r="G64" s="4" t="s">
        <v>2</v>
      </c>
      <c r="H64" s="4" t="s">
        <v>2</v>
      </c>
      <c r="I64" s="2">
        <v>50000</v>
      </c>
      <c r="J64" s="37" t="s">
        <v>2</v>
      </c>
      <c r="K64" s="37" t="s">
        <v>2</v>
      </c>
      <c r="L64" s="37" t="s">
        <v>2</v>
      </c>
      <c r="M64" s="37" t="s">
        <v>2</v>
      </c>
    </row>
    <row r="65" spans="1:13" ht="150.75" customHeight="1" x14ac:dyDescent="0.25">
      <c r="A65" s="8" t="s">
        <v>85</v>
      </c>
      <c r="B65" s="32" t="s">
        <v>86</v>
      </c>
      <c r="C65" s="4" t="s">
        <v>2</v>
      </c>
      <c r="D65" s="4" t="s">
        <v>2</v>
      </c>
      <c r="E65" s="4" t="s">
        <v>2</v>
      </c>
      <c r="F65" s="4" t="s">
        <v>2</v>
      </c>
      <c r="G65" s="4" t="s">
        <v>2</v>
      </c>
      <c r="H65" s="4" t="s">
        <v>2</v>
      </c>
      <c r="I65" s="4" t="s">
        <v>2</v>
      </c>
      <c r="J65" s="38">
        <v>35000</v>
      </c>
      <c r="K65" s="37" t="s">
        <v>2</v>
      </c>
      <c r="L65" s="37" t="s">
        <v>2</v>
      </c>
      <c r="M65" s="38">
        <f>SUM(J65:L65)</f>
        <v>35000</v>
      </c>
    </row>
    <row r="66" spans="1:13" ht="65.25" customHeight="1" x14ac:dyDescent="0.25">
      <c r="A66" s="8" t="s">
        <v>96</v>
      </c>
      <c r="B66" s="30" t="s">
        <v>91</v>
      </c>
      <c r="C66" s="1">
        <f>SUM(D66:L66)</f>
        <v>206800</v>
      </c>
      <c r="D66" s="4" t="s">
        <v>2</v>
      </c>
      <c r="E66" s="4" t="s">
        <v>2</v>
      </c>
      <c r="F66" s="4" t="s">
        <v>2</v>
      </c>
      <c r="G66" s="2">
        <v>80000</v>
      </c>
      <c r="H66" s="2">
        <v>77800</v>
      </c>
      <c r="I66" s="2">
        <v>49000</v>
      </c>
      <c r="J66" s="37" t="s">
        <v>2</v>
      </c>
      <c r="K66" s="37" t="s">
        <v>2</v>
      </c>
      <c r="L66" s="37" t="s">
        <v>2</v>
      </c>
      <c r="M66" s="37" t="s">
        <v>2</v>
      </c>
    </row>
    <row r="67" spans="1:13" ht="18.75" customHeight="1" x14ac:dyDescent="0.25">
      <c r="A67" s="8"/>
      <c r="B67" s="8"/>
      <c r="C67" s="36">
        <f>SUM(C44:C66)</f>
        <v>35941661.400000006</v>
      </c>
      <c r="D67" s="4" t="s">
        <v>2</v>
      </c>
      <c r="E67" s="4" t="s">
        <v>2</v>
      </c>
      <c r="F67" s="4" t="s">
        <v>2</v>
      </c>
      <c r="G67" s="1">
        <f t="shared" ref="G67:H67" si="7">SUM(G44:G66)</f>
        <v>2810000</v>
      </c>
      <c r="H67" s="1">
        <f t="shared" si="7"/>
        <v>16622795.4</v>
      </c>
      <c r="I67" s="1">
        <f>SUM(I44:I66)</f>
        <v>16508866</v>
      </c>
      <c r="J67" s="39">
        <f>SUM(J45:J66)</f>
        <v>12421801.699999999</v>
      </c>
      <c r="K67" s="39">
        <f t="shared" ref="K67:M67" si="8">SUM(K45:K66)</f>
        <v>12194757.699999999</v>
      </c>
      <c r="L67" s="39">
        <f t="shared" si="8"/>
        <v>15238698.6</v>
      </c>
      <c r="M67" s="39">
        <f t="shared" si="8"/>
        <v>39855258</v>
      </c>
    </row>
    <row r="68" spans="1:13" ht="28.5" customHeight="1" x14ac:dyDescent="0.25">
      <c r="A68" s="59" t="s">
        <v>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</row>
    <row r="69" spans="1:13" ht="24.75" customHeight="1" x14ac:dyDescent="0.25">
      <c r="A69" s="58" t="s">
        <v>10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1:13" ht="63" customHeight="1" x14ac:dyDescent="0.25">
      <c r="A70" s="21" t="s">
        <v>58</v>
      </c>
      <c r="B70" s="48" t="s">
        <v>93</v>
      </c>
      <c r="C70" s="1">
        <f>SUM(G70:H70)</f>
        <v>4638625.2</v>
      </c>
      <c r="D70" s="4" t="s">
        <v>2</v>
      </c>
      <c r="E70" s="4" t="s">
        <v>2</v>
      </c>
      <c r="F70" s="4" t="s">
        <v>2</v>
      </c>
      <c r="G70" s="2">
        <v>3000000</v>
      </c>
      <c r="H70" s="2">
        <v>1638625.2</v>
      </c>
      <c r="I70" s="4" t="s">
        <v>2</v>
      </c>
      <c r="J70" s="37" t="s">
        <v>2</v>
      </c>
      <c r="K70" s="37" t="s">
        <v>2</v>
      </c>
      <c r="L70" s="37" t="s">
        <v>2</v>
      </c>
      <c r="M70" s="37" t="s">
        <v>2</v>
      </c>
    </row>
    <row r="71" spans="1:13" ht="18.75" customHeight="1" x14ac:dyDescent="0.25">
      <c r="A71" s="52"/>
      <c r="B71" s="15"/>
      <c r="C71" s="42">
        <f>C70</f>
        <v>4638625.2</v>
      </c>
      <c r="D71" s="4" t="s">
        <v>2</v>
      </c>
      <c r="E71" s="4" t="s">
        <v>2</v>
      </c>
      <c r="F71" s="4" t="s">
        <v>2</v>
      </c>
      <c r="G71" s="1">
        <f>G70</f>
        <v>3000000</v>
      </c>
      <c r="H71" s="1">
        <f>H70</f>
        <v>1638625.2</v>
      </c>
      <c r="I71" s="4" t="s">
        <v>2</v>
      </c>
      <c r="J71" s="37" t="s">
        <v>2</v>
      </c>
      <c r="K71" s="37" t="s">
        <v>2</v>
      </c>
      <c r="L71" s="37" t="s">
        <v>2</v>
      </c>
      <c r="M71" s="37" t="s">
        <v>2</v>
      </c>
    </row>
    <row r="72" spans="1:13" ht="189.75" customHeight="1" x14ac:dyDescent="0.25">
      <c r="A72" s="22" t="s">
        <v>38</v>
      </c>
      <c r="B72" s="35" t="s">
        <v>87</v>
      </c>
      <c r="C72" s="1">
        <f>SUM(D72:L72)</f>
        <v>10485302.299999999</v>
      </c>
      <c r="D72" s="4" t="s">
        <v>2</v>
      </c>
      <c r="E72" s="4" t="s">
        <v>2</v>
      </c>
      <c r="F72" s="4" t="s">
        <v>2</v>
      </c>
      <c r="G72" s="14">
        <v>3700757.8</v>
      </c>
      <c r="H72" s="14">
        <v>3831123.4</v>
      </c>
      <c r="I72" s="51">
        <v>2953421.1</v>
      </c>
      <c r="J72" s="37" t="s">
        <v>2</v>
      </c>
      <c r="K72" s="37" t="s">
        <v>2</v>
      </c>
      <c r="L72" s="37" t="s">
        <v>2</v>
      </c>
      <c r="M72" s="37" t="s">
        <v>2</v>
      </c>
    </row>
    <row r="73" spans="1:13" ht="90.75" customHeight="1" x14ac:dyDescent="0.25">
      <c r="A73" s="21" t="s">
        <v>59</v>
      </c>
      <c r="B73" s="35" t="s">
        <v>87</v>
      </c>
      <c r="C73" s="1">
        <f>SUM(D73:L73)</f>
        <v>56196880.200000003</v>
      </c>
      <c r="D73" s="4" t="s">
        <v>2</v>
      </c>
      <c r="E73" s="4" t="s">
        <v>2</v>
      </c>
      <c r="F73" s="4" t="s">
        <v>2</v>
      </c>
      <c r="G73" s="14">
        <v>12501303</v>
      </c>
      <c r="H73" s="14">
        <v>18487078.5</v>
      </c>
      <c r="I73" s="51">
        <v>25208498.699999999</v>
      </c>
      <c r="J73" s="37" t="s">
        <v>2</v>
      </c>
      <c r="K73" s="37" t="s">
        <v>2</v>
      </c>
      <c r="L73" s="37" t="s">
        <v>2</v>
      </c>
      <c r="M73" s="37" t="s">
        <v>2</v>
      </c>
    </row>
    <row r="74" spans="1:13" ht="122.25" customHeight="1" x14ac:dyDescent="0.25">
      <c r="A74" s="21" t="s">
        <v>60</v>
      </c>
      <c r="B74" s="48" t="s">
        <v>94</v>
      </c>
      <c r="C74" s="1">
        <f>SUM(D74:L74)</f>
        <v>2247278.2999999998</v>
      </c>
      <c r="D74" s="4" t="s">
        <v>2</v>
      </c>
      <c r="E74" s="4" t="s">
        <v>2</v>
      </c>
      <c r="F74" s="4" t="s">
        <v>2</v>
      </c>
      <c r="G74" s="4" t="s">
        <v>2</v>
      </c>
      <c r="H74" s="4" t="s">
        <v>2</v>
      </c>
      <c r="I74" s="51">
        <v>2247278.2999999998</v>
      </c>
      <c r="J74" s="37" t="s">
        <v>2</v>
      </c>
      <c r="K74" s="37" t="s">
        <v>2</v>
      </c>
      <c r="L74" s="37" t="s">
        <v>2</v>
      </c>
      <c r="M74" s="37" t="s">
        <v>2</v>
      </c>
    </row>
    <row r="75" spans="1:13" ht="16.5" customHeight="1" x14ac:dyDescent="0.25">
      <c r="A75" s="15"/>
      <c r="B75" s="15"/>
      <c r="C75" s="36">
        <f>SUM(C72:C74)</f>
        <v>68929460.799999997</v>
      </c>
      <c r="D75" s="4" t="s">
        <v>2</v>
      </c>
      <c r="E75" s="4" t="s">
        <v>2</v>
      </c>
      <c r="F75" s="4" t="s">
        <v>2</v>
      </c>
      <c r="G75" s="1">
        <f>SUM(G72:G73)</f>
        <v>16202060.800000001</v>
      </c>
      <c r="H75" s="1">
        <f>SUM(H72:H74)</f>
        <v>22318201.899999999</v>
      </c>
      <c r="I75" s="1">
        <f t="shared" ref="I75" si="9">SUM(I72:I74)</f>
        <v>30409198.100000001</v>
      </c>
      <c r="J75" s="37" t="s">
        <v>2</v>
      </c>
      <c r="K75" s="37" t="s">
        <v>2</v>
      </c>
      <c r="L75" s="37" t="s">
        <v>2</v>
      </c>
      <c r="M75" s="37" t="s">
        <v>2</v>
      </c>
    </row>
    <row r="76" spans="1:13" ht="19.5" customHeight="1" x14ac:dyDescent="0.25">
      <c r="A76" s="59" t="s">
        <v>7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</row>
    <row r="77" spans="1:13" ht="55.2" x14ac:dyDescent="0.25">
      <c r="A77" s="8" t="s">
        <v>21</v>
      </c>
      <c r="B77" s="31" t="s">
        <v>89</v>
      </c>
      <c r="C77" s="1">
        <f t="shared" ref="C77:C95" si="10">SUM(D77:L77)</f>
        <v>237624.2</v>
      </c>
      <c r="D77" s="4" t="s">
        <v>2</v>
      </c>
      <c r="E77" s="4" t="s">
        <v>2</v>
      </c>
      <c r="F77" s="4" t="s">
        <v>2</v>
      </c>
      <c r="G77" s="2">
        <v>172080.2</v>
      </c>
      <c r="H77" s="2">
        <v>65544</v>
      </c>
      <c r="I77" s="4" t="s">
        <v>2</v>
      </c>
      <c r="J77" s="37" t="s">
        <v>2</v>
      </c>
      <c r="K77" s="37" t="s">
        <v>2</v>
      </c>
      <c r="L77" s="37" t="s">
        <v>2</v>
      </c>
      <c r="M77" s="37" t="s">
        <v>2</v>
      </c>
    </row>
    <row r="78" spans="1:13" ht="55.2" x14ac:dyDescent="0.25">
      <c r="A78" s="8" t="s">
        <v>22</v>
      </c>
      <c r="B78" s="31" t="s">
        <v>89</v>
      </c>
      <c r="C78" s="1">
        <f t="shared" si="10"/>
        <v>279829.3</v>
      </c>
      <c r="D78" s="4" t="s">
        <v>2</v>
      </c>
      <c r="E78" s="4" t="s">
        <v>2</v>
      </c>
      <c r="F78" s="4" t="s">
        <v>2</v>
      </c>
      <c r="G78" s="2">
        <v>152625.4</v>
      </c>
      <c r="H78" s="2">
        <v>127203.9</v>
      </c>
      <c r="I78" s="4" t="s">
        <v>2</v>
      </c>
      <c r="J78" s="37" t="s">
        <v>2</v>
      </c>
      <c r="K78" s="37" t="s">
        <v>2</v>
      </c>
      <c r="L78" s="37" t="s">
        <v>2</v>
      </c>
      <c r="M78" s="37" t="s">
        <v>2</v>
      </c>
    </row>
    <row r="79" spans="1:13" ht="55.2" x14ac:dyDescent="0.25">
      <c r="A79" s="8" t="s">
        <v>23</v>
      </c>
      <c r="B79" s="31" t="s">
        <v>89</v>
      </c>
      <c r="C79" s="1">
        <f t="shared" si="10"/>
        <v>245045</v>
      </c>
      <c r="D79" s="4" t="s">
        <v>2</v>
      </c>
      <c r="E79" s="4" t="s">
        <v>2</v>
      </c>
      <c r="F79" s="4" t="s">
        <v>2</v>
      </c>
      <c r="G79" s="2">
        <v>68056.3</v>
      </c>
      <c r="H79" s="2">
        <v>176947</v>
      </c>
      <c r="I79" s="2">
        <v>41.7</v>
      </c>
      <c r="J79" s="37" t="s">
        <v>2</v>
      </c>
      <c r="K79" s="37" t="s">
        <v>2</v>
      </c>
      <c r="L79" s="37" t="s">
        <v>2</v>
      </c>
      <c r="M79" s="37" t="s">
        <v>2</v>
      </c>
    </row>
    <row r="80" spans="1:13" ht="61.5" customHeight="1" x14ac:dyDescent="0.25">
      <c r="A80" s="8" t="s">
        <v>24</v>
      </c>
      <c r="B80" s="31" t="s">
        <v>89</v>
      </c>
      <c r="C80" s="1">
        <f t="shared" si="10"/>
        <v>7195.2</v>
      </c>
      <c r="D80" s="4" t="s">
        <v>2</v>
      </c>
      <c r="E80" s="4" t="s">
        <v>2</v>
      </c>
      <c r="F80" s="4" t="s">
        <v>2</v>
      </c>
      <c r="G80" s="2">
        <v>4101</v>
      </c>
      <c r="H80" s="2">
        <v>3094.2</v>
      </c>
      <c r="I80" s="4" t="s">
        <v>2</v>
      </c>
      <c r="J80" s="37" t="s">
        <v>2</v>
      </c>
      <c r="K80" s="37" t="s">
        <v>2</v>
      </c>
      <c r="L80" s="37" t="s">
        <v>2</v>
      </c>
      <c r="M80" s="37" t="s">
        <v>2</v>
      </c>
    </row>
    <row r="81" spans="1:13" ht="60" customHeight="1" x14ac:dyDescent="0.25">
      <c r="A81" s="8" t="s">
        <v>25</v>
      </c>
      <c r="B81" s="31" t="s">
        <v>89</v>
      </c>
      <c r="C81" s="1">
        <f t="shared" si="10"/>
        <v>210505.5</v>
      </c>
      <c r="D81" s="4" t="s">
        <v>2</v>
      </c>
      <c r="E81" s="4" t="s">
        <v>2</v>
      </c>
      <c r="F81" s="4" t="s">
        <v>2</v>
      </c>
      <c r="G81" s="2">
        <v>80117</v>
      </c>
      <c r="H81" s="2">
        <v>130388.5</v>
      </c>
      <c r="I81" s="4" t="s">
        <v>2</v>
      </c>
      <c r="J81" s="37" t="s">
        <v>2</v>
      </c>
      <c r="K81" s="37" t="s">
        <v>2</v>
      </c>
      <c r="L81" s="37" t="s">
        <v>2</v>
      </c>
      <c r="M81" s="37" t="s">
        <v>2</v>
      </c>
    </row>
    <row r="82" spans="1:13" ht="77.25" customHeight="1" x14ac:dyDescent="0.25">
      <c r="A82" s="8" t="s">
        <v>26</v>
      </c>
      <c r="B82" s="31" t="s">
        <v>89</v>
      </c>
      <c r="C82" s="1">
        <f t="shared" si="10"/>
        <v>112269.9</v>
      </c>
      <c r="D82" s="4" t="s">
        <v>2</v>
      </c>
      <c r="E82" s="4" t="s">
        <v>2</v>
      </c>
      <c r="F82" s="4" t="s">
        <v>2</v>
      </c>
      <c r="G82" s="2">
        <v>48855.7</v>
      </c>
      <c r="H82" s="2">
        <v>63414.2</v>
      </c>
      <c r="I82" s="4" t="s">
        <v>2</v>
      </c>
      <c r="J82" s="37" t="s">
        <v>2</v>
      </c>
      <c r="K82" s="37" t="s">
        <v>2</v>
      </c>
      <c r="L82" s="37" t="s">
        <v>2</v>
      </c>
      <c r="M82" s="37" t="s">
        <v>2</v>
      </c>
    </row>
    <row r="83" spans="1:13" ht="78.75" customHeight="1" x14ac:dyDescent="0.25">
      <c r="A83" s="8" t="s">
        <v>27</v>
      </c>
      <c r="B83" s="31" t="s">
        <v>89</v>
      </c>
      <c r="C83" s="1">
        <f t="shared" si="10"/>
        <v>67317.100000000006</v>
      </c>
      <c r="D83" s="4" t="s">
        <v>2</v>
      </c>
      <c r="E83" s="4" t="s">
        <v>2</v>
      </c>
      <c r="F83" s="4" t="s">
        <v>2</v>
      </c>
      <c r="G83" s="2">
        <v>27000</v>
      </c>
      <c r="H83" s="2">
        <v>40317.1</v>
      </c>
      <c r="I83" s="4" t="s">
        <v>2</v>
      </c>
      <c r="J83" s="37" t="s">
        <v>2</v>
      </c>
      <c r="K83" s="37" t="s">
        <v>2</v>
      </c>
      <c r="L83" s="37" t="s">
        <v>2</v>
      </c>
      <c r="M83" s="37" t="s">
        <v>2</v>
      </c>
    </row>
    <row r="84" spans="1:13" ht="74.25" customHeight="1" x14ac:dyDescent="0.25">
      <c r="A84" s="8" t="s">
        <v>28</v>
      </c>
      <c r="B84" s="31" t="s">
        <v>89</v>
      </c>
      <c r="C84" s="1">
        <f t="shared" si="10"/>
        <v>34008.6</v>
      </c>
      <c r="D84" s="4" t="s">
        <v>2</v>
      </c>
      <c r="E84" s="4" t="s">
        <v>2</v>
      </c>
      <c r="F84" s="4" t="s">
        <v>2</v>
      </c>
      <c r="G84" s="2">
        <v>18504.3</v>
      </c>
      <c r="H84" s="2">
        <v>15504.3</v>
      </c>
      <c r="I84" s="4" t="s">
        <v>2</v>
      </c>
      <c r="J84" s="37" t="s">
        <v>2</v>
      </c>
      <c r="K84" s="37" t="s">
        <v>2</v>
      </c>
      <c r="L84" s="37" t="s">
        <v>2</v>
      </c>
      <c r="M84" s="37" t="s">
        <v>2</v>
      </c>
    </row>
    <row r="85" spans="1:13" ht="74.25" customHeight="1" x14ac:dyDescent="0.25">
      <c r="A85" s="8" t="s">
        <v>29</v>
      </c>
      <c r="B85" s="31" t="s">
        <v>89</v>
      </c>
      <c r="C85" s="1">
        <f t="shared" si="10"/>
        <v>0</v>
      </c>
      <c r="D85" s="4" t="s">
        <v>2</v>
      </c>
      <c r="E85" s="4" t="s">
        <v>2</v>
      </c>
      <c r="F85" s="4" t="s">
        <v>2</v>
      </c>
      <c r="G85" s="4" t="s">
        <v>2</v>
      </c>
      <c r="H85" s="4" t="s">
        <v>2</v>
      </c>
      <c r="I85" s="4" t="s">
        <v>2</v>
      </c>
      <c r="J85" s="37" t="s">
        <v>2</v>
      </c>
      <c r="K85" s="37" t="s">
        <v>2</v>
      </c>
      <c r="L85" s="37" t="s">
        <v>2</v>
      </c>
      <c r="M85" s="37" t="s">
        <v>2</v>
      </c>
    </row>
    <row r="86" spans="1:13" ht="103.5" customHeight="1" x14ac:dyDescent="0.25">
      <c r="A86" s="45" t="s">
        <v>30</v>
      </c>
      <c r="B86" s="31" t="s">
        <v>89</v>
      </c>
      <c r="C86" s="46">
        <f t="shared" si="10"/>
        <v>255873.5</v>
      </c>
      <c r="D86" s="4" t="s">
        <v>2</v>
      </c>
      <c r="E86" s="4" t="s">
        <v>2</v>
      </c>
      <c r="F86" s="4" t="s">
        <v>2</v>
      </c>
      <c r="G86" s="4" t="s">
        <v>2</v>
      </c>
      <c r="H86" s="2">
        <v>255873.5</v>
      </c>
      <c r="I86" s="4" t="s">
        <v>2</v>
      </c>
      <c r="J86" s="37" t="s">
        <v>2</v>
      </c>
      <c r="K86" s="37" t="s">
        <v>2</v>
      </c>
      <c r="L86" s="37" t="s">
        <v>2</v>
      </c>
      <c r="M86" s="37" t="s">
        <v>2</v>
      </c>
    </row>
    <row r="87" spans="1:13" ht="105.75" customHeight="1" x14ac:dyDescent="0.25">
      <c r="A87" s="45" t="s">
        <v>31</v>
      </c>
      <c r="B87" s="31" t="s">
        <v>89</v>
      </c>
      <c r="C87" s="46">
        <f t="shared" si="10"/>
        <v>118413.9</v>
      </c>
      <c r="D87" s="4" t="s">
        <v>2</v>
      </c>
      <c r="E87" s="4" t="s">
        <v>2</v>
      </c>
      <c r="F87" s="4" t="s">
        <v>2</v>
      </c>
      <c r="G87" s="4" t="s">
        <v>2</v>
      </c>
      <c r="H87" s="2">
        <v>118413.9</v>
      </c>
      <c r="I87" s="4" t="s">
        <v>2</v>
      </c>
      <c r="J87" s="37" t="s">
        <v>2</v>
      </c>
      <c r="K87" s="37" t="s">
        <v>2</v>
      </c>
      <c r="L87" s="37" t="s">
        <v>2</v>
      </c>
      <c r="M87" s="37" t="s">
        <v>2</v>
      </c>
    </row>
    <row r="88" spans="1:13" ht="104.25" customHeight="1" x14ac:dyDescent="0.25">
      <c r="A88" s="45" t="s">
        <v>31</v>
      </c>
      <c r="B88" s="31" t="s">
        <v>89</v>
      </c>
      <c r="C88" s="46">
        <f t="shared" si="10"/>
        <v>2077.5</v>
      </c>
      <c r="D88" s="4" t="s">
        <v>2</v>
      </c>
      <c r="E88" s="4" t="s">
        <v>2</v>
      </c>
      <c r="F88" s="4" t="s">
        <v>2</v>
      </c>
      <c r="G88" s="4" t="s">
        <v>2</v>
      </c>
      <c r="H88" s="2">
        <v>2000</v>
      </c>
      <c r="I88" s="2">
        <v>77.5</v>
      </c>
      <c r="J88" s="37" t="s">
        <v>2</v>
      </c>
      <c r="K88" s="37" t="s">
        <v>2</v>
      </c>
      <c r="L88" s="37" t="s">
        <v>2</v>
      </c>
      <c r="M88" s="37" t="s">
        <v>2</v>
      </c>
    </row>
    <row r="89" spans="1:13" ht="105.75" customHeight="1" x14ac:dyDescent="0.25">
      <c r="A89" s="45" t="s">
        <v>32</v>
      </c>
      <c r="B89" s="31" t="s">
        <v>89</v>
      </c>
      <c r="C89" s="46">
        <f t="shared" si="10"/>
        <v>191048.8</v>
      </c>
      <c r="D89" s="4" t="s">
        <v>2</v>
      </c>
      <c r="E89" s="4" t="s">
        <v>2</v>
      </c>
      <c r="F89" s="4" t="s">
        <v>2</v>
      </c>
      <c r="G89" s="2">
        <v>191048.8</v>
      </c>
      <c r="H89" s="4" t="s">
        <v>2</v>
      </c>
      <c r="I89" s="4" t="s">
        <v>2</v>
      </c>
      <c r="J89" s="37" t="s">
        <v>2</v>
      </c>
      <c r="K89" s="37" t="s">
        <v>2</v>
      </c>
      <c r="L89" s="37" t="s">
        <v>2</v>
      </c>
      <c r="M89" s="37" t="s">
        <v>2</v>
      </c>
    </row>
    <row r="90" spans="1:13" ht="104.25" customHeight="1" x14ac:dyDescent="0.25">
      <c r="A90" s="45" t="s">
        <v>33</v>
      </c>
      <c r="B90" s="31" t="s">
        <v>89</v>
      </c>
      <c r="C90" s="46">
        <f t="shared" si="10"/>
        <v>159311.20000000001</v>
      </c>
      <c r="D90" s="4" t="s">
        <v>2</v>
      </c>
      <c r="E90" s="4" t="s">
        <v>2</v>
      </c>
      <c r="F90" s="4" t="s">
        <v>2</v>
      </c>
      <c r="G90" s="2">
        <v>157711.20000000001</v>
      </c>
      <c r="H90" s="2">
        <v>1600</v>
      </c>
      <c r="I90" s="4" t="s">
        <v>2</v>
      </c>
      <c r="J90" s="37" t="s">
        <v>2</v>
      </c>
      <c r="K90" s="37" t="s">
        <v>2</v>
      </c>
      <c r="L90" s="37" t="s">
        <v>2</v>
      </c>
      <c r="M90" s="37" t="s">
        <v>2</v>
      </c>
    </row>
    <row r="91" spans="1:13" ht="107.25" customHeight="1" x14ac:dyDescent="0.25">
      <c r="A91" s="45" t="s">
        <v>34</v>
      </c>
      <c r="B91" s="31" t="s">
        <v>88</v>
      </c>
      <c r="C91" s="46">
        <f t="shared" si="10"/>
        <v>8000</v>
      </c>
      <c r="D91" s="4" t="s">
        <v>2</v>
      </c>
      <c r="E91" s="4" t="s">
        <v>2</v>
      </c>
      <c r="F91" s="4" t="s">
        <v>2</v>
      </c>
      <c r="G91" s="2">
        <v>4000</v>
      </c>
      <c r="H91" s="2">
        <v>4000</v>
      </c>
      <c r="I91" s="4" t="s">
        <v>2</v>
      </c>
      <c r="J91" s="37" t="s">
        <v>2</v>
      </c>
      <c r="K91" s="37" t="s">
        <v>2</v>
      </c>
      <c r="L91" s="37" t="s">
        <v>2</v>
      </c>
      <c r="M91" s="37" t="s">
        <v>2</v>
      </c>
    </row>
    <row r="92" spans="1:13" ht="105.75" customHeight="1" x14ac:dyDescent="0.25">
      <c r="A92" s="45" t="s">
        <v>35</v>
      </c>
      <c r="B92" s="31" t="s">
        <v>89</v>
      </c>
      <c r="C92" s="46">
        <f t="shared" si="10"/>
        <v>0</v>
      </c>
      <c r="D92" s="4" t="s">
        <v>2</v>
      </c>
      <c r="E92" s="4" t="s">
        <v>2</v>
      </c>
      <c r="F92" s="4" t="s">
        <v>2</v>
      </c>
      <c r="G92" s="4" t="s">
        <v>2</v>
      </c>
      <c r="H92" s="4" t="s">
        <v>2</v>
      </c>
      <c r="I92" s="4" t="s">
        <v>2</v>
      </c>
      <c r="J92" s="37" t="s">
        <v>2</v>
      </c>
      <c r="K92" s="37" t="s">
        <v>2</v>
      </c>
      <c r="L92" s="37" t="s">
        <v>2</v>
      </c>
      <c r="M92" s="37" t="s">
        <v>2</v>
      </c>
    </row>
    <row r="93" spans="1:13" ht="96.6" x14ac:dyDescent="0.25">
      <c r="A93" s="45" t="s">
        <v>36</v>
      </c>
      <c r="B93" s="31" t="s">
        <v>88</v>
      </c>
      <c r="C93" s="46">
        <f t="shared" si="10"/>
        <v>176380</v>
      </c>
      <c r="D93" s="4" t="s">
        <v>2</v>
      </c>
      <c r="E93" s="4" t="s">
        <v>2</v>
      </c>
      <c r="F93" s="4" t="s">
        <v>2</v>
      </c>
      <c r="G93" s="2">
        <v>176380</v>
      </c>
      <c r="H93" s="4" t="s">
        <v>2</v>
      </c>
      <c r="I93" s="4" t="s">
        <v>2</v>
      </c>
      <c r="J93" s="37" t="s">
        <v>2</v>
      </c>
      <c r="K93" s="37" t="s">
        <v>2</v>
      </c>
      <c r="L93" s="37" t="s">
        <v>2</v>
      </c>
      <c r="M93" s="37" t="s">
        <v>2</v>
      </c>
    </row>
    <row r="94" spans="1:13" ht="110.4" x14ac:dyDescent="0.25">
      <c r="A94" s="45" t="s">
        <v>37</v>
      </c>
      <c r="B94" s="31" t="s">
        <v>89</v>
      </c>
      <c r="C94" s="46">
        <f t="shared" si="10"/>
        <v>1287950</v>
      </c>
      <c r="D94" s="4" t="s">
        <v>2</v>
      </c>
      <c r="E94" s="4" t="s">
        <v>2</v>
      </c>
      <c r="F94" s="4" t="s">
        <v>2</v>
      </c>
      <c r="G94" s="2">
        <v>1287950</v>
      </c>
      <c r="H94" s="4" t="s">
        <v>2</v>
      </c>
      <c r="I94" s="4" t="s">
        <v>2</v>
      </c>
      <c r="J94" s="37" t="s">
        <v>2</v>
      </c>
      <c r="K94" s="37" t="s">
        <v>2</v>
      </c>
      <c r="L94" s="37" t="s">
        <v>2</v>
      </c>
      <c r="M94" s="37" t="s">
        <v>2</v>
      </c>
    </row>
    <row r="95" spans="1:13" ht="120" customHeight="1" x14ac:dyDescent="0.25">
      <c r="A95" s="8" t="s">
        <v>61</v>
      </c>
      <c r="B95" s="33" t="s">
        <v>90</v>
      </c>
      <c r="C95" s="1">
        <f t="shared" si="10"/>
        <v>599083.4</v>
      </c>
      <c r="D95" s="4" t="s">
        <v>2</v>
      </c>
      <c r="E95" s="4" t="s">
        <v>2</v>
      </c>
      <c r="F95" s="4" t="s">
        <v>2</v>
      </c>
      <c r="G95" s="4" t="s">
        <v>2</v>
      </c>
      <c r="H95" s="4" t="s">
        <v>2</v>
      </c>
      <c r="I95" s="2">
        <v>599083.4</v>
      </c>
      <c r="J95" s="37" t="s">
        <v>2</v>
      </c>
      <c r="K95" s="37" t="s">
        <v>2</v>
      </c>
      <c r="L95" s="37" t="s">
        <v>2</v>
      </c>
      <c r="M95" s="37" t="s">
        <v>2</v>
      </c>
    </row>
    <row r="96" spans="1:13" ht="110.4" x14ac:dyDescent="0.25">
      <c r="A96" s="8" t="s">
        <v>62</v>
      </c>
      <c r="B96" s="33" t="s">
        <v>90</v>
      </c>
      <c r="C96" s="4" t="s">
        <v>2</v>
      </c>
      <c r="D96" s="4" t="s">
        <v>2</v>
      </c>
      <c r="E96" s="4" t="s">
        <v>2</v>
      </c>
      <c r="F96" s="4" t="s">
        <v>2</v>
      </c>
      <c r="G96" s="4" t="s">
        <v>2</v>
      </c>
      <c r="H96" s="4" t="s">
        <v>2</v>
      </c>
      <c r="I96" s="4" t="s">
        <v>2</v>
      </c>
      <c r="J96" s="38">
        <v>2500000</v>
      </c>
      <c r="K96" s="38">
        <v>3936327.3</v>
      </c>
      <c r="L96" s="38">
        <v>4000000</v>
      </c>
      <c r="M96" s="38">
        <f>SUM(J96:L96)</f>
        <v>10436327.300000001</v>
      </c>
    </row>
    <row r="97" spans="1:15" ht="18.75" customHeight="1" x14ac:dyDescent="0.25">
      <c r="A97" s="8"/>
      <c r="B97" s="8"/>
      <c r="C97" s="36">
        <f>SUM(C77:C96)</f>
        <v>3991933.1</v>
      </c>
      <c r="D97" s="4" t="s">
        <v>2</v>
      </c>
      <c r="E97" s="4" t="s">
        <v>2</v>
      </c>
      <c r="F97" s="4" t="s">
        <v>2</v>
      </c>
      <c r="G97" s="1">
        <f t="shared" ref="G97:M97" si="11">SUM(G77:G96)</f>
        <v>2388429.9</v>
      </c>
      <c r="H97" s="1">
        <f t="shared" si="11"/>
        <v>1004300.6000000001</v>
      </c>
      <c r="I97" s="1">
        <f t="shared" si="11"/>
        <v>599202.6</v>
      </c>
      <c r="J97" s="39">
        <f t="shared" si="11"/>
        <v>2500000</v>
      </c>
      <c r="K97" s="39">
        <f t="shared" si="11"/>
        <v>3936327.3</v>
      </c>
      <c r="L97" s="39">
        <f t="shared" si="11"/>
        <v>4000000</v>
      </c>
      <c r="M97" s="39">
        <f t="shared" si="11"/>
        <v>10436327.300000001</v>
      </c>
    </row>
    <row r="98" spans="1:15" ht="28.5" customHeight="1" x14ac:dyDescent="0.25">
      <c r="A98" s="58" t="s">
        <v>8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1:15" ht="138" customHeight="1" x14ac:dyDescent="0.25">
      <c r="A99" s="8" t="s">
        <v>63</v>
      </c>
      <c r="B99" s="34" t="s">
        <v>88</v>
      </c>
      <c r="C99" s="1">
        <f>SUM(D99:L99)</f>
        <v>7000</v>
      </c>
      <c r="D99" s="4" t="s">
        <v>2</v>
      </c>
      <c r="E99" s="4" t="s">
        <v>2</v>
      </c>
      <c r="F99" s="4" t="s">
        <v>2</v>
      </c>
      <c r="G99" s="4" t="s">
        <v>2</v>
      </c>
      <c r="H99" s="4" t="s">
        <v>2</v>
      </c>
      <c r="I99" s="2">
        <v>7000</v>
      </c>
      <c r="J99" s="37" t="s">
        <v>2</v>
      </c>
      <c r="K99" s="37" t="s">
        <v>2</v>
      </c>
      <c r="L99" s="37" t="s">
        <v>2</v>
      </c>
      <c r="M99" s="37" t="s">
        <v>2</v>
      </c>
    </row>
    <row r="100" spans="1:15" ht="171.75" customHeight="1" x14ac:dyDescent="0.25">
      <c r="A100" s="8" t="s">
        <v>64</v>
      </c>
      <c r="B100" s="33" t="s">
        <v>90</v>
      </c>
      <c r="C100" s="1">
        <f>SUM(D100:L100)</f>
        <v>25200</v>
      </c>
      <c r="D100" s="4" t="s">
        <v>2</v>
      </c>
      <c r="E100" s="4" t="s">
        <v>2</v>
      </c>
      <c r="F100" s="4" t="s">
        <v>2</v>
      </c>
      <c r="G100" s="4" t="s">
        <v>2</v>
      </c>
      <c r="H100" s="4" t="s">
        <v>2</v>
      </c>
      <c r="I100" s="2">
        <v>25200</v>
      </c>
      <c r="J100" s="37" t="s">
        <v>2</v>
      </c>
      <c r="K100" s="37" t="s">
        <v>2</v>
      </c>
      <c r="L100" s="37" t="s">
        <v>2</v>
      </c>
      <c r="M100" s="37" t="s">
        <v>2</v>
      </c>
      <c r="O100" s="19"/>
    </row>
    <row r="101" spans="1:15" ht="170.25" customHeight="1" x14ac:dyDescent="0.25">
      <c r="A101" s="8" t="s">
        <v>64</v>
      </c>
      <c r="B101" s="33" t="s">
        <v>90</v>
      </c>
      <c r="C101" s="4" t="s">
        <v>2</v>
      </c>
      <c r="D101" s="4" t="s">
        <v>2</v>
      </c>
      <c r="E101" s="4" t="s">
        <v>2</v>
      </c>
      <c r="F101" s="4" t="s">
        <v>2</v>
      </c>
      <c r="G101" s="4" t="s">
        <v>2</v>
      </c>
      <c r="H101" s="4" t="s">
        <v>2</v>
      </c>
      <c r="I101" s="4" t="s">
        <v>2</v>
      </c>
      <c r="J101" s="38">
        <v>25200</v>
      </c>
      <c r="K101" s="38">
        <v>25200</v>
      </c>
      <c r="L101" s="38">
        <v>25680</v>
      </c>
      <c r="M101" s="38">
        <f>SUM(J101:L101)</f>
        <v>76080</v>
      </c>
    </row>
    <row r="102" spans="1:15" ht="22.5" customHeight="1" x14ac:dyDescent="0.25">
      <c r="A102" s="8"/>
      <c r="B102" s="8"/>
      <c r="C102" s="36">
        <f>SUM(C99:C101)</f>
        <v>32200</v>
      </c>
      <c r="D102" s="4" t="s">
        <v>2</v>
      </c>
      <c r="E102" s="4" t="s">
        <v>2</v>
      </c>
      <c r="F102" s="4" t="s">
        <v>2</v>
      </c>
      <c r="G102" s="4" t="s">
        <v>2</v>
      </c>
      <c r="H102" s="4" t="s">
        <v>2</v>
      </c>
      <c r="I102" s="1">
        <f t="shared" ref="I102" si="12">SUM(I99:I101)</f>
        <v>32200</v>
      </c>
      <c r="J102" s="39">
        <f>SUM(J99:J101)</f>
        <v>25200</v>
      </c>
      <c r="K102" s="39">
        <f t="shared" ref="K102" si="13">SUM(K99:K101)</f>
        <v>25200</v>
      </c>
      <c r="L102" s="39">
        <f t="shared" ref="L102" si="14">SUM(L99:L101)</f>
        <v>25680</v>
      </c>
      <c r="M102" s="39">
        <f t="shared" ref="M102" si="15">SUM(M99:M101)</f>
        <v>76080</v>
      </c>
    </row>
    <row r="103" spans="1:15" ht="17.25" customHeight="1" x14ac:dyDescent="0.25">
      <c r="A103" s="16" t="s">
        <v>40</v>
      </c>
      <c r="B103" s="16"/>
      <c r="C103" s="43">
        <f>C10+C21+C42+C67+C75+C97+C102+C33+C71</f>
        <v>138537103.39999998</v>
      </c>
      <c r="D103" s="18">
        <f>D10</f>
        <v>450000</v>
      </c>
      <c r="E103" s="18">
        <f>E10+E21</f>
        <v>1730255.6</v>
      </c>
      <c r="F103" s="18">
        <f>F10+F21</f>
        <v>2876299.6</v>
      </c>
      <c r="G103" s="18">
        <f>G21+G42+G67+G75+G97+G71+G33</f>
        <v>29769702.5</v>
      </c>
      <c r="H103" s="18">
        <f>H42+H67+H75+H97+H71+H33</f>
        <v>47944727.399999999</v>
      </c>
      <c r="I103" s="18">
        <f>I67+I75+I97+I102+I33+I42</f>
        <v>55766118.300000004</v>
      </c>
      <c r="J103" s="18">
        <f>J42+J67+J97+J102+J33</f>
        <v>15292001.699999999</v>
      </c>
      <c r="K103" s="18">
        <f>K42+K67+K97+K102+K33</f>
        <v>16546285</v>
      </c>
      <c r="L103" s="18">
        <f>L42+L67+L97+L102+L33</f>
        <v>20358652.399999999</v>
      </c>
      <c r="M103" s="17">
        <f>M42+M67+M97+M102+M33</f>
        <v>52196939.099999994</v>
      </c>
    </row>
    <row r="104" spans="1:15" ht="17.25" customHeight="1" x14ac:dyDescent="0.25">
      <c r="A104" s="5"/>
      <c r="B104" s="5"/>
      <c r="C104" s="55"/>
      <c r="D104" s="53"/>
      <c r="E104" s="53"/>
      <c r="F104" s="53"/>
      <c r="G104" s="53"/>
      <c r="H104" s="53"/>
      <c r="I104" s="53"/>
      <c r="J104" s="53"/>
      <c r="K104" s="53"/>
      <c r="L104" s="53"/>
      <c r="M104" s="54"/>
    </row>
    <row r="105" spans="1:15" ht="17.25" customHeight="1" x14ac:dyDescent="0.25">
      <c r="A105" s="5" t="s">
        <v>103</v>
      </c>
      <c r="B105" s="5"/>
      <c r="C105" s="55"/>
      <c r="D105" s="53"/>
      <c r="E105" s="53"/>
      <c r="F105" s="53"/>
      <c r="G105" s="53"/>
      <c r="H105" s="53"/>
      <c r="I105" s="53"/>
      <c r="J105" s="53"/>
      <c r="K105" s="53"/>
      <c r="L105" s="53"/>
      <c r="M105" s="54"/>
    </row>
    <row r="106" spans="1:15" ht="110.4" x14ac:dyDescent="0.25">
      <c r="A106" s="20" t="s">
        <v>102</v>
      </c>
      <c r="C106" s="19"/>
      <c r="G106" s="19"/>
      <c r="I106" s="19"/>
    </row>
    <row r="107" spans="1:15" ht="27.6" x14ac:dyDescent="0.25">
      <c r="A107" s="24" t="s">
        <v>86</v>
      </c>
      <c r="C107" s="19">
        <f>C64+C62+C53+C51+C32+C31+C30+C29+C28+C27</f>
        <v>42992884.400000006</v>
      </c>
      <c r="D107" s="19"/>
    </row>
    <row r="108" spans="1:15" ht="21" customHeight="1" x14ac:dyDescent="0.25">
      <c r="A108" s="25" t="s">
        <v>87</v>
      </c>
      <c r="C108" s="19">
        <f>C73+C72</f>
        <v>66682182.5</v>
      </c>
    </row>
    <row r="109" spans="1:15" ht="21" customHeight="1" x14ac:dyDescent="0.25">
      <c r="A109" s="49" t="s">
        <v>94</v>
      </c>
      <c r="C109" s="19">
        <f>C74+C70</f>
        <v>6885903.5</v>
      </c>
    </row>
    <row r="110" spans="1:15" ht="18" customHeight="1" x14ac:dyDescent="0.25">
      <c r="A110" s="26" t="s">
        <v>88</v>
      </c>
      <c r="C110" s="19">
        <f>C99</f>
        <v>7000</v>
      </c>
      <c r="G110" s="19"/>
      <c r="I110" s="19"/>
    </row>
    <row r="111" spans="1:15" ht="27.6" x14ac:dyDescent="0.25">
      <c r="A111" s="27" t="s">
        <v>89</v>
      </c>
      <c r="C111" s="19">
        <f>C94+C93+C91+C90+C89+C88+C87+C86+C84+C83+C82+C81+C80+C79+C78+C77+C46+C44+C40+C39+C38+C37+C36+C35+C26+C25+C24+C20+C19+C18+C17+C15+C14+C12</f>
        <v>14587702.199999999</v>
      </c>
    </row>
    <row r="112" spans="1:15" ht="21" customHeight="1" x14ac:dyDescent="0.25">
      <c r="A112" s="28" t="s">
        <v>90</v>
      </c>
      <c r="C112" s="19">
        <f>C100+C95+C60+C58+C57+C56+C49</f>
        <v>4233746.6999999993</v>
      </c>
    </row>
    <row r="113" spans="1:3" ht="33.75" customHeight="1" x14ac:dyDescent="0.25">
      <c r="A113" s="29" t="s">
        <v>91</v>
      </c>
      <c r="C113" s="19">
        <f>C55+C48+C41+C16+C13+C9+C8+C66</f>
        <v>3147684.1</v>
      </c>
    </row>
    <row r="114" spans="1:3" x14ac:dyDescent="0.25">
      <c r="A114" s="3" t="s">
        <v>95</v>
      </c>
      <c r="C114" s="19">
        <f>SUM(C107:C113)</f>
        <v>138537103.40000001</v>
      </c>
    </row>
    <row r="116" spans="1:3" x14ac:dyDescent="0.25">
      <c r="C116" s="19"/>
    </row>
    <row r="118" spans="1:3" x14ac:dyDescent="0.25">
      <c r="C118" s="19"/>
    </row>
    <row r="120" spans="1:3" x14ac:dyDescent="0.25">
      <c r="C120" s="19"/>
    </row>
    <row r="121" spans="1:3" x14ac:dyDescent="0.25">
      <c r="A121" s="19"/>
    </row>
    <row r="122" spans="1:3" x14ac:dyDescent="0.25">
      <c r="C122" s="19"/>
    </row>
    <row r="124" spans="1:3" x14ac:dyDescent="0.25">
      <c r="C124" s="19"/>
    </row>
    <row r="126" spans="1:3" x14ac:dyDescent="0.25">
      <c r="C126" s="19"/>
    </row>
    <row r="128" spans="1:3" x14ac:dyDescent="0.25">
      <c r="C128" s="19"/>
    </row>
    <row r="130" spans="3:3" x14ac:dyDescent="0.25">
      <c r="C130" s="19"/>
    </row>
    <row r="229" spans="1:12" x14ac:dyDescent="0.25">
      <c r="D229" s="19"/>
      <c r="E229" s="19"/>
    </row>
    <row r="230" spans="1:12" x14ac:dyDescent="0.25">
      <c r="D230" s="19"/>
      <c r="E230" s="19"/>
    </row>
    <row r="231" spans="1:12" x14ac:dyDescent="0.25">
      <c r="A231" s="20"/>
      <c r="B231" s="20"/>
      <c r="E231" s="19"/>
      <c r="G231" s="19"/>
      <c r="H231" s="19"/>
      <c r="I231" s="19"/>
      <c r="J231" s="19"/>
      <c r="K231" s="19"/>
      <c r="L231" s="19"/>
    </row>
    <row r="232" spans="1:12" x14ac:dyDescent="0.25">
      <c r="A232" s="20"/>
      <c r="B232" s="20"/>
      <c r="E232" s="19"/>
      <c r="G232" s="19"/>
      <c r="H232" s="19"/>
      <c r="I232" s="19"/>
      <c r="J232" s="19"/>
      <c r="K232" s="19"/>
      <c r="L232" s="19"/>
    </row>
    <row r="233" spans="1:12" x14ac:dyDescent="0.25">
      <c r="A233" s="20"/>
      <c r="B233" s="20"/>
      <c r="E233" s="19"/>
      <c r="G233" s="19"/>
      <c r="H233" s="19"/>
      <c r="I233" s="19"/>
      <c r="J233" s="19"/>
      <c r="K233" s="19"/>
      <c r="L233" s="19"/>
    </row>
    <row r="234" spans="1:12" x14ac:dyDescent="0.25">
      <c r="A234" s="20"/>
      <c r="B234" s="20"/>
      <c r="E234" s="19"/>
      <c r="I234" s="19"/>
      <c r="J234" s="19"/>
      <c r="K234" s="19"/>
      <c r="L234" s="19"/>
    </row>
    <row r="236" spans="1:12" x14ac:dyDescent="0.25">
      <c r="G236" s="19"/>
      <c r="H236" s="19"/>
      <c r="I236" s="19"/>
      <c r="J236" s="19"/>
      <c r="K236" s="19"/>
      <c r="L236" s="19"/>
    </row>
  </sheetData>
  <autoFilter ref="A6:M113"/>
  <mergeCells count="13">
    <mergeCell ref="J1:M1"/>
    <mergeCell ref="A3:M4"/>
    <mergeCell ref="A69:M69"/>
    <mergeCell ref="A68:M68"/>
    <mergeCell ref="A98:M98"/>
    <mergeCell ref="A23:M23"/>
    <mergeCell ref="A7:M7"/>
    <mergeCell ref="A11:M11"/>
    <mergeCell ref="A22:M22"/>
    <mergeCell ref="A34:M34"/>
    <mergeCell ref="A43:M43"/>
    <mergeCell ref="A76:M76"/>
    <mergeCell ref="L5:M5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</vt:lpstr>
      <vt:lpstr>Сводная!Область_печати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Шлыкова</dc:creator>
  <cp:lastModifiedBy>Челышева Елена Борисовна</cp:lastModifiedBy>
  <cp:lastPrinted>2022-06-30T07:35:32Z</cp:lastPrinted>
  <dcterms:created xsi:type="dcterms:W3CDTF">2021-10-05T15:42:17Z</dcterms:created>
  <dcterms:modified xsi:type="dcterms:W3CDTF">2022-10-09T19:04:49Z</dcterms:modified>
</cp:coreProperties>
</file>