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6" i="1"/>
  <c r="N15" i="1" l="1"/>
</calcChain>
</file>

<file path=xl/sharedStrings.xml><?xml version="1.0" encoding="utf-8"?>
<sst xmlns="http://schemas.openxmlformats.org/spreadsheetml/2006/main" count="57" uniqueCount="56">
  <si>
    <t xml:space="preserve">Наименование проекта </t>
  </si>
  <si>
    <t>Субъект Российской Федерации</t>
  </si>
  <si>
    <t xml:space="preserve">Количество номеров, в т.ч. </t>
  </si>
  <si>
    <t>5*</t>
  </si>
  <si>
    <t>4*</t>
  </si>
  <si>
    <t>3*</t>
  </si>
  <si>
    <t>1-2*</t>
  </si>
  <si>
    <t>Иная инфраструктура</t>
  </si>
  <si>
    <t>Описание целевой аудитории</t>
  </si>
  <si>
    <t xml:space="preserve">№ п/п </t>
  </si>
  <si>
    <t>Мастер-план туристской территории "Лагонаки"</t>
  </si>
  <si>
    <t>Мастер-план туристской территории "Парк "Три вулкана"</t>
  </si>
  <si>
    <t>Мастер-план туристской территории "Долина Васта" ("Турьев Хутор")</t>
  </si>
  <si>
    <t>Мастер-плана развития  туристской территории "Кондуки"</t>
  </si>
  <si>
    <t>Мастер-план развития  туристской территории "Абрау Дюрсо"</t>
  </si>
  <si>
    <t>Мастер-план развития  туристской территории "Горный воздух" (Долина Айна)</t>
  </si>
  <si>
    <t xml:space="preserve">Стоимость разработки мастер-плана, млн рублей </t>
  </si>
  <si>
    <t xml:space="preserve">Мастер-план развития туристской территории "Иркутск-Тальцы" (Байкальская слобода) </t>
  </si>
  <si>
    <t>Краснодарский край</t>
  </si>
  <si>
    <t>Сахалинская область</t>
  </si>
  <si>
    <t>Тульская область</t>
  </si>
  <si>
    <t xml:space="preserve">Республика Татарстан </t>
  </si>
  <si>
    <t>Иркутская область</t>
  </si>
  <si>
    <t>Камчатский край</t>
  </si>
  <si>
    <t>ИТОГО</t>
  </si>
  <si>
    <t xml:space="preserve"> Мастер-план развития туристской территории "Лаишево ("Казань Марина")"</t>
  </si>
  <si>
    <t xml:space="preserve">Мастер-план туристской территории "Белокуриха Горная" </t>
  </si>
  <si>
    <t>Республика Адыгея</t>
  </si>
  <si>
    <t>Алтайский край</t>
  </si>
  <si>
    <t>апартаменты</t>
  </si>
  <si>
    <t xml:space="preserve">Общий объем номерного фонда,ед. </t>
  </si>
  <si>
    <t xml:space="preserve">Горнолыжный комплекс (1-3 очереди):36 км трасс
16 км канатных дорог
</t>
  </si>
  <si>
    <r>
      <rPr>
        <b/>
        <sz val="11"/>
        <color theme="1"/>
        <rFont val="Times New Roman"/>
        <family val="1"/>
        <charset val="204"/>
      </rPr>
      <t>Зимний период</t>
    </r>
    <r>
      <rPr>
        <sz val="11"/>
        <color theme="1"/>
        <rFont val="Times New Roman"/>
        <family val="1"/>
        <charset val="204"/>
      </rPr>
      <t xml:space="preserve">: 45-65 % -  семьи с детьми, возраст от 25 лет; ценовой сегмент-эконом/комфорт, средний период пребывания: 5-7 дней 15-25%  - компании студентов, молодых наемных работников, фрилансеров, возраст 18-35 лет, ценовой сегмент-эконом/комфорт, средний период пребывания: 2-5 дней </t>
    </r>
    <r>
      <rPr>
        <b/>
        <sz val="11"/>
        <color theme="1"/>
        <rFont val="Times New Roman"/>
        <family val="1"/>
        <charset val="204"/>
      </rPr>
      <t xml:space="preserve">Летний период: </t>
    </r>
    <r>
      <rPr>
        <sz val="11"/>
        <color theme="1"/>
        <rFont val="Times New Roman"/>
        <family val="1"/>
        <charset val="204"/>
      </rPr>
      <t xml:space="preserve">25-40 % компании студентов, молодых наемных работников, фрилансеров, возраст 18-35 лет, ценовой сегмент-эконом/комфорт, средний период пребывания: 3-7 дней                                     20-30% молодые пары в возрасте 
от 23 до 35 лет, ценовой сегмент-эконом/комфорт, средний период пребывания: 2-5 дней </t>
    </r>
  </si>
  <si>
    <t>30 км горнолыжных трасс; 3 канатные дороги, оздоровительно-реабилитационный комплекс площадью 7 560 кв. м, а 
также СПА-комплекс (Японские термальные сады) площадью 400 кв. м для клиентов уровня выше 
среднего / премиум, глемпинги общей площадью - 11 400 кв.м, 14 туристских 
эколагерей (кемпингов) с возможностью размещения до 50 отдыхающих в каждом</t>
  </si>
  <si>
    <t>Площадь территории, га</t>
  </si>
  <si>
    <t>горнолыжный комплекс (80 км трасс, 13 км канатных дорог, 3 ленточных подъемника), центр бальнеологии и курортологии</t>
  </si>
  <si>
    <t xml:space="preserve">Квадропарк, конный и пони-клуб, открытое стрельбище площадью 2 400 кв.м, 25 торговых павильонов, 15 павильонов в гастрономическом пространстве; 
фестивальная площадка на 7000 посетителей, ресторан на 200 посадочных мест, реверсивный вейк-парк, 245 мест под палатки, оборудованных инфраструктурой
</t>
  </si>
  <si>
    <t xml:space="preserve">Активная обеспеченная молодежь - 75 %, ценители стандартного комфортного отдыха - 21% , любители палаточного отдыха на природе - 4% </t>
  </si>
  <si>
    <t xml:space="preserve">Семьи с детьми - 30%, возраст 30- 50 лет, доход- 400 тыс рублей/семья, пары- 25%, возраст 25-50 лет, доход от 200 тыс рублей /человека,  компании друзей-20%, возраст- 30-50 лет, доход от 200 тыс рублей/взрослый, индивидуальные путешетвенники-15%, сотрудники компаний-10% </t>
  </si>
  <si>
    <t xml:space="preserve">Центр долголетия, бар - 131 место, ресторан 120 мест, аквакомплекс, активити-парк - 3 400 кв.м.,торговая инфраструктура общей площадью ~2 000 кв. м., Уникальная тематическая игровая площадка для 
активного отдыха детей разных возрастов - 600 кв. м.
</t>
  </si>
  <si>
    <t>Оценочная стоимость создания инженерной и транспортной  инфраструктуры (по материалам мастер-плана) с привлечением средств бюджетов всех уровней, млн рублей (без учета средств СПК)</t>
  </si>
  <si>
    <t>Аквакомплекс- 2500 кв.м, спортивно-развлекательный центр- 2000 кв.м., веревочный парк- 500 кв.м., спа-зоны в отелях, конференц-зал - 300 посадочных мест, тюбинг-трасса - 200 м, горные бани- 600 кв.м.</t>
  </si>
  <si>
    <t>**без учета ИБК 105 000 млн рублей</t>
  </si>
  <si>
    <t>Семьи с детьми ( до 12 лет), возраст 25-45 лет, доход- более 50 тыс рублей/месяц ,активная молодежь,возраст 25-35 лет, доход- более 50 тыс рублей/месяц, индивидуальные туристы; возраст - 35+ лет, доход- более 50 тыс рублей/месяц</t>
  </si>
  <si>
    <t>Яхт-клуб и яхтенная марина-20 тыс кв.м., Спа-комплекс - 3000 кв.м., банный комплекс-2000 кв.м., Центр активных 
водных видов спорт (2) по 1000 кв.м., детский досуговый центр-500 кв.м, ресторан (3) по 600 кв.м.</t>
  </si>
  <si>
    <t xml:space="preserve">Семьи с детьми:  возраст 25-65 лет, доход- средний и выше, средний чек на чел/сут - 12900 рублей, активная молодежь, возраст 22-35 лет, доход- средний и выше,средний чек на чел/сут -8750 рублей,  бизнес-группы: возраст 35-65 лет, доход- средний и выше,средний чек на чел/сут -19 750 рублей, владельцы яхт, яхтсмены ближайших регионов: возраст 35-65 лет, доход-высокий,средний чек на чел/сут -23 300 рублей, экскурсанты с круизных судов: возраст 35-65 лет, доход-средний и выше, средний чек -1 300 рублей </t>
  </si>
  <si>
    <t>Велнес-цент и спа -2282 кв.м, лечебные корпуса-13501 кв.м., акватермальные/термальные  комплексы- 7878 кв.м., семейный развлекательный комплекс- 2222 кв.м.,  развлекательный центр-2778 кв.м.</t>
  </si>
  <si>
    <t>Семьи с детьми:  возраст 30-45 лет, молодые пары без детей:: 35-45 лет, компании друзей: 30-40 лет, возрастная аудитория:45-60 лет.</t>
  </si>
  <si>
    <t xml:space="preserve">Яхтенная марина полного цикла - 108 крытых и 148 открытых мест хранения судов, аквапарк с термами и крытым бассейном- 6000 кв.м, термальный комплекс-5000 кв.м., крытое гастрономическое пространство на 400 посадочных мест, предприятия питания - 790 посадочных мест, фестивальня зона - 5000 кв.м., пляжная зона - 0,1 га, банный комплекс- 0,7 га </t>
  </si>
  <si>
    <t>Туристы выходного дня: 25-60 лет, доход-от 27 000/чел/мес, активная молодежь:25-35 лет, доход - от 60 000/чел./мес, семьи среднего и пожилого возраста, семьи с детьми: 35-70 лет, доход - от 60 000/чел./мес; организованные группы туристов: возраст-30+ лет, доход - от 60 000/чел./мес</t>
  </si>
  <si>
    <r>
      <rPr>
        <b/>
        <sz val="11"/>
        <color theme="1"/>
        <rFont val="Times New Roman"/>
        <family val="1"/>
        <charset val="204"/>
      </rPr>
      <t>Ключевой группы:</t>
    </r>
    <r>
      <rPr>
        <sz val="11"/>
        <color theme="1"/>
        <rFont val="Times New Roman"/>
        <family val="1"/>
        <charset val="204"/>
      </rPr>
      <t>молодые пары- 38%,  семьи с детьми-28 %, средний чек ЦА- 16,4 тыс рублей, в т.ч. 8,5 тыс рублей - затраты на услуги размещения</t>
    </r>
  </si>
  <si>
    <r>
      <rPr>
        <b/>
        <sz val="11"/>
        <color theme="1"/>
        <rFont val="Times New Roman"/>
        <family val="1"/>
        <charset val="204"/>
      </rPr>
      <t>Зимний период:</t>
    </r>
    <r>
      <rPr>
        <sz val="11"/>
        <color theme="1"/>
        <rFont val="Times New Roman"/>
        <family val="1"/>
        <charset val="204"/>
      </rPr>
      <t xml:space="preserve"> 40-45 % -  семьи с детьми, возраст  25-55 лет; ценовой сегмент-эконом/комфорт, средний период пребывания: 4-5 дней,  20-30%  - активная молодежь, возраст 18-30 лет, ценовой сегмент-эконом, средний период пребывания: 2-3 дня.                                          </t>
    </r>
    <r>
      <rPr>
        <b/>
        <sz val="11"/>
        <color theme="1"/>
        <rFont val="Times New Roman"/>
        <family val="1"/>
        <charset val="204"/>
      </rPr>
      <t>Летний период:</t>
    </r>
    <r>
      <rPr>
        <sz val="11"/>
        <color theme="1"/>
        <rFont val="Times New Roman"/>
        <family val="1"/>
        <charset val="204"/>
      </rPr>
      <t xml:space="preserve"> 45-50 % -  семьи с детьми, возраст  25-55 лет; ценовой сегмент-эконом/комфорт, средний период пребывания: 8-9 дней,  15-25%  - активная молодежь, возраст 18-30 лет, ценовой сегмент-эконом, средний период пребывания: 5-8 дней.      </t>
    </r>
  </si>
  <si>
    <t>Информация об оценочной стоимости создания инженерной и транспортной  инфраструктуры в рамках мастер-планов с привлечением средств бюджетов всех уровней</t>
  </si>
  <si>
    <t>59 841,16**</t>
  </si>
  <si>
    <t>Соотнешение номерного фонда в гостиницах категории 4* к общему номерному фонду территории, %</t>
  </si>
  <si>
    <t xml:space="preserve">Приложение №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</si>
</sst>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F1" zoomScale="90" zoomScaleNormal="90" workbookViewId="0">
      <selection activeCell="P4" sqref="P4"/>
    </sheetView>
  </sheetViews>
  <sheetFormatPr defaultRowHeight="15" x14ac:dyDescent="0.25"/>
  <cols>
    <col min="1" max="1" width="6.42578125" style="2" customWidth="1"/>
    <col min="2" max="2" width="32" style="2" customWidth="1"/>
    <col min="3" max="3" width="21" style="2" customWidth="1"/>
    <col min="4" max="4" width="15.42578125" style="2" customWidth="1"/>
    <col min="5" max="5" width="23.7109375" style="2" customWidth="1"/>
    <col min="6" max="6" width="13.7109375" style="2" customWidth="1"/>
    <col min="7" max="10" width="9.140625" style="2"/>
    <col min="11" max="11" width="12.5703125" style="2" customWidth="1"/>
    <col min="12" max="12" width="49.5703125" style="2" customWidth="1"/>
    <col min="13" max="13" width="37.42578125" style="2" customWidth="1"/>
    <col min="14" max="14" width="17" style="2" customWidth="1"/>
    <col min="15" max="15" width="31.42578125" style="2" customWidth="1"/>
    <col min="16" max="16384" width="9.140625" style="2"/>
  </cols>
  <sheetData>
    <row r="1" spans="1:15" x14ac:dyDescent="0.25">
      <c r="O1" s="16" t="s">
        <v>55</v>
      </c>
    </row>
    <row r="2" spans="1:15" ht="38.25" customHeight="1" x14ac:dyDescent="0.3">
      <c r="B2" s="20" t="s">
        <v>52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 s="3" customFormat="1" ht="75" customHeight="1" x14ac:dyDescent="0.25">
      <c r="A4" s="22" t="s">
        <v>9</v>
      </c>
      <c r="B4" s="21" t="s">
        <v>0</v>
      </c>
      <c r="C4" s="21" t="s">
        <v>1</v>
      </c>
      <c r="D4" s="21" t="s">
        <v>34</v>
      </c>
      <c r="E4" s="23" t="s">
        <v>54</v>
      </c>
      <c r="F4" s="21" t="s">
        <v>30</v>
      </c>
      <c r="G4" s="21" t="s">
        <v>2</v>
      </c>
      <c r="H4" s="21"/>
      <c r="I4" s="21"/>
      <c r="J4" s="21"/>
      <c r="K4" s="21"/>
      <c r="L4" s="21" t="s">
        <v>7</v>
      </c>
      <c r="M4" s="21" t="s">
        <v>8</v>
      </c>
      <c r="N4" s="21" t="s">
        <v>16</v>
      </c>
      <c r="O4" s="21" t="s">
        <v>40</v>
      </c>
    </row>
    <row r="5" spans="1:15" ht="30" x14ac:dyDescent="0.25">
      <c r="A5" s="22"/>
      <c r="B5" s="21"/>
      <c r="C5" s="21"/>
      <c r="D5" s="21"/>
      <c r="E5" s="24"/>
      <c r="F5" s="21"/>
      <c r="G5" s="18" t="s">
        <v>3</v>
      </c>
      <c r="H5" s="18" t="s">
        <v>4</v>
      </c>
      <c r="I5" s="18" t="s">
        <v>5</v>
      </c>
      <c r="J5" s="18" t="s">
        <v>6</v>
      </c>
      <c r="K5" s="19" t="s">
        <v>29</v>
      </c>
      <c r="L5" s="21"/>
      <c r="M5" s="21"/>
      <c r="N5" s="21"/>
      <c r="O5" s="21"/>
    </row>
    <row r="6" spans="1:15" ht="237" customHeight="1" x14ac:dyDescent="0.25">
      <c r="A6" s="8">
        <v>1</v>
      </c>
      <c r="B6" s="4" t="s">
        <v>10</v>
      </c>
      <c r="C6" s="4" t="s">
        <v>27</v>
      </c>
      <c r="D6" s="1">
        <v>64</v>
      </c>
      <c r="E6" s="12">
        <f>((H6+G6)*100)/F6</f>
        <v>44.615384615384613</v>
      </c>
      <c r="F6" s="1">
        <v>650</v>
      </c>
      <c r="G6" s="1">
        <v>0</v>
      </c>
      <c r="H6" s="1">
        <v>290</v>
      </c>
      <c r="I6" s="1">
        <v>180</v>
      </c>
      <c r="J6" s="1">
        <v>0</v>
      </c>
      <c r="K6" s="1">
        <v>180</v>
      </c>
      <c r="L6" s="4" t="s">
        <v>31</v>
      </c>
      <c r="M6" s="4" t="s">
        <v>32</v>
      </c>
      <c r="N6" s="5">
        <v>4.8899999999999997</v>
      </c>
      <c r="O6" s="9">
        <v>13107</v>
      </c>
    </row>
    <row r="7" spans="1:15" s="3" customFormat="1" ht="138" customHeight="1" x14ac:dyDescent="0.25">
      <c r="A7" s="10">
        <v>2</v>
      </c>
      <c r="B7" s="4" t="s">
        <v>11</v>
      </c>
      <c r="C7" s="4" t="s">
        <v>23</v>
      </c>
      <c r="D7" s="17">
        <v>7426</v>
      </c>
      <c r="E7" s="12">
        <f t="shared" ref="E7:E14" si="0">((H7+G7)*100)/F7</f>
        <v>54.425182481751825</v>
      </c>
      <c r="F7" s="17">
        <v>2192</v>
      </c>
      <c r="G7" s="17">
        <v>110</v>
      </c>
      <c r="H7" s="17">
        <v>1083</v>
      </c>
      <c r="I7" s="17">
        <v>715</v>
      </c>
      <c r="J7" s="17">
        <v>0</v>
      </c>
      <c r="K7" s="17">
        <v>284</v>
      </c>
      <c r="L7" s="4" t="s">
        <v>33</v>
      </c>
      <c r="M7" s="4" t="s">
        <v>50</v>
      </c>
      <c r="N7" s="7">
        <v>4.95</v>
      </c>
      <c r="O7" s="5">
        <v>17700</v>
      </c>
    </row>
    <row r="8" spans="1:15" s="3" customFormat="1" ht="210" x14ac:dyDescent="0.25">
      <c r="A8" s="10">
        <v>3</v>
      </c>
      <c r="B8" s="4" t="s">
        <v>12</v>
      </c>
      <c r="C8" s="4" t="s">
        <v>18</v>
      </c>
      <c r="D8" s="17">
        <v>3850</v>
      </c>
      <c r="E8" s="12">
        <f t="shared" si="0"/>
        <v>20.371577574967404</v>
      </c>
      <c r="F8" s="17">
        <v>3068</v>
      </c>
      <c r="G8" s="17">
        <v>199</v>
      </c>
      <c r="H8" s="17">
        <v>426</v>
      </c>
      <c r="I8" s="17">
        <v>1244</v>
      </c>
      <c r="J8" s="17">
        <v>0</v>
      </c>
      <c r="K8" s="17">
        <v>1199</v>
      </c>
      <c r="L8" s="4" t="s">
        <v>35</v>
      </c>
      <c r="M8" s="4" t="s">
        <v>51</v>
      </c>
      <c r="N8" s="7">
        <v>0.09</v>
      </c>
      <c r="O8" s="5">
        <v>30700</v>
      </c>
    </row>
    <row r="9" spans="1:15" s="3" customFormat="1" ht="108" customHeight="1" x14ac:dyDescent="0.25">
      <c r="A9" s="10">
        <v>4</v>
      </c>
      <c r="B9" s="4" t="s">
        <v>13</v>
      </c>
      <c r="C9" s="4" t="s">
        <v>20</v>
      </c>
      <c r="D9" s="17">
        <v>1050</v>
      </c>
      <c r="E9" s="12">
        <f t="shared" si="0"/>
        <v>11.57556270096463</v>
      </c>
      <c r="F9" s="17">
        <v>933</v>
      </c>
      <c r="G9" s="17">
        <v>0</v>
      </c>
      <c r="H9" s="17">
        <v>108</v>
      </c>
      <c r="I9" s="17">
        <v>105</v>
      </c>
      <c r="J9" s="17">
        <v>245</v>
      </c>
      <c r="K9" s="17">
        <v>475</v>
      </c>
      <c r="L9" s="4" t="s">
        <v>36</v>
      </c>
      <c r="M9" s="4" t="s">
        <v>37</v>
      </c>
      <c r="N9" s="5">
        <v>96.19</v>
      </c>
      <c r="O9" s="5">
        <v>1507</v>
      </c>
    </row>
    <row r="10" spans="1:15" ht="79.5" customHeight="1" x14ac:dyDescent="0.25">
      <c r="A10" s="8">
        <v>5</v>
      </c>
      <c r="B10" s="4" t="s">
        <v>14</v>
      </c>
      <c r="C10" s="4" t="s">
        <v>18</v>
      </c>
      <c r="D10" s="1">
        <v>38.04</v>
      </c>
      <c r="E10" s="12">
        <f t="shared" si="0"/>
        <v>91.335227272727266</v>
      </c>
      <c r="F10" s="1">
        <v>704</v>
      </c>
      <c r="G10" s="1">
        <v>369</v>
      </c>
      <c r="H10" s="1">
        <v>274</v>
      </c>
      <c r="I10" s="1">
        <v>22</v>
      </c>
      <c r="J10" s="1">
        <v>39</v>
      </c>
      <c r="K10" s="1">
        <v>0</v>
      </c>
      <c r="L10" s="4" t="s">
        <v>39</v>
      </c>
      <c r="M10" s="4" t="s">
        <v>38</v>
      </c>
      <c r="N10" s="6">
        <v>77.3</v>
      </c>
      <c r="O10" s="9">
        <v>1730</v>
      </c>
    </row>
    <row r="11" spans="1:15" s="3" customFormat="1" ht="90.75" customHeight="1" x14ac:dyDescent="0.25">
      <c r="A11" s="10">
        <v>6</v>
      </c>
      <c r="B11" s="4" t="s">
        <v>15</v>
      </c>
      <c r="C11" s="4" t="s">
        <v>19</v>
      </c>
      <c r="D11" s="17">
        <v>101.3</v>
      </c>
      <c r="E11" s="12">
        <f t="shared" si="0"/>
        <v>43.782383419689118</v>
      </c>
      <c r="F11" s="17">
        <v>1930</v>
      </c>
      <c r="G11" s="17">
        <v>350</v>
      </c>
      <c r="H11" s="17">
        <v>495</v>
      </c>
      <c r="I11" s="17">
        <v>1085</v>
      </c>
      <c r="J11" s="17">
        <v>0</v>
      </c>
      <c r="K11" s="17">
        <v>0</v>
      </c>
      <c r="L11" s="4" t="s">
        <v>41</v>
      </c>
      <c r="M11" s="4" t="s">
        <v>43</v>
      </c>
      <c r="N11" s="5">
        <v>86.36</v>
      </c>
      <c r="O11" s="5" t="s">
        <v>53</v>
      </c>
    </row>
    <row r="12" spans="1:15" ht="196.5" customHeight="1" x14ac:dyDescent="0.25">
      <c r="A12" s="8">
        <v>7</v>
      </c>
      <c r="B12" s="4" t="s">
        <v>25</v>
      </c>
      <c r="C12" s="4" t="s">
        <v>21</v>
      </c>
      <c r="D12" s="1">
        <v>72.87</v>
      </c>
      <c r="E12" s="12">
        <f t="shared" si="0"/>
        <v>12</v>
      </c>
      <c r="F12" s="1">
        <v>1250</v>
      </c>
      <c r="G12" s="1">
        <v>0</v>
      </c>
      <c r="H12" s="1">
        <v>150</v>
      </c>
      <c r="I12" s="1">
        <v>1095</v>
      </c>
      <c r="J12" s="1">
        <v>0</v>
      </c>
      <c r="K12" s="1">
        <v>5</v>
      </c>
      <c r="L12" s="4" t="s">
        <v>44</v>
      </c>
      <c r="M12" s="4" t="s">
        <v>45</v>
      </c>
      <c r="N12" s="5">
        <v>92.89</v>
      </c>
      <c r="O12" s="9">
        <v>5200</v>
      </c>
    </row>
    <row r="13" spans="1:15" ht="60.75" customHeight="1" x14ac:dyDescent="0.25">
      <c r="A13" s="8">
        <v>8</v>
      </c>
      <c r="B13" s="4" t="s">
        <v>26</v>
      </c>
      <c r="C13" s="4" t="s">
        <v>28</v>
      </c>
      <c r="D13" s="1">
        <v>49.38</v>
      </c>
      <c r="E13" s="12">
        <f t="shared" si="0"/>
        <v>75.862068965517238</v>
      </c>
      <c r="F13" s="1">
        <v>1160</v>
      </c>
      <c r="G13" s="1">
        <v>0</v>
      </c>
      <c r="H13" s="1">
        <v>880</v>
      </c>
      <c r="I13" s="1">
        <v>280</v>
      </c>
      <c r="J13" s="1">
        <v>0</v>
      </c>
      <c r="K13" s="1">
        <v>0</v>
      </c>
      <c r="L13" s="4" t="s">
        <v>46</v>
      </c>
      <c r="M13" s="4" t="s">
        <v>47</v>
      </c>
      <c r="N13" s="5">
        <v>81.39</v>
      </c>
      <c r="O13" s="9">
        <v>1630</v>
      </c>
    </row>
    <row r="14" spans="1:15" s="3" customFormat="1" ht="105" customHeight="1" x14ac:dyDescent="0.25">
      <c r="A14" s="10">
        <v>9</v>
      </c>
      <c r="B14" s="4" t="s">
        <v>17</v>
      </c>
      <c r="C14" s="4" t="s">
        <v>22</v>
      </c>
      <c r="D14" s="17">
        <v>330</v>
      </c>
      <c r="E14" s="12">
        <f t="shared" si="0"/>
        <v>61.2</v>
      </c>
      <c r="F14" s="17">
        <v>2500</v>
      </c>
      <c r="G14" s="17">
        <v>0</v>
      </c>
      <c r="H14" s="17">
        <v>1530</v>
      </c>
      <c r="I14" s="17">
        <v>970</v>
      </c>
      <c r="J14" s="17">
        <v>0</v>
      </c>
      <c r="K14" s="17">
        <v>0</v>
      </c>
      <c r="L14" s="4" t="s">
        <v>48</v>
      </c>
      <c r="M14" s="4" t="s">
        <v>49</v>
      </c>
      <c r="N14" s="13">
        <v>98.68</v>
      </c>
      <c r="O14" s="13">
        <v>8645</v>
      </c>
    </row>
    <row r="15" spans="1:15" x14ac:dyDescent="0.25">
      <c r="A15" s="15"/>
      <c r="B15" s="11" t="s">
        <v>24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4">
        <f>SUM(N6:N14)</f>
        <v>542.74</v>
      </c>
      <c r="O15" s="14">
        <v>140060.16</v>
      </c>
    </row>
    <row r="17" spans="2:2" x14ac:dyDescent="0.25">
      <c r="B17" s="2" t="s">
        <v>42</v>
      </c>
    </row>
  </sheetData>
  <mergeCells count="12">
    <mergeCell ref="B2:O2"/>
    <mergeCell ref="N4:N5"/>
    <mergeCell ref="M4:M5"/>
    <mergeCell ref="O4:O5"/>
    <mergeCell ref="A4:A5"/>
    <mergeCell ref="B4:B5"/>
    <mergeCell ref="C4:C5"/>
    <mergeCell ref="D4:D5"/>
    <mergeCell ref="F4:F5"/>
    <mergeCell ref="G4:K4"/>
    <mergeCell ref="L4:L5"/>
    <mergeCell ref="E4:E5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2024-07-04T09:18:15Z</dcterms:modified>
</cp:coreProperties>
</file>